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roberta.vaia\Documents\05 SALUTE E SICUREZZA\dati\"/>
    </mc:Choice>
  </mc:AlternateContent>
  <xr:revisionPtr revIDLastSave="0" documentId="8_{2C5189AB-441A-4FE5-A040-81A0C24CE79E}" xr6:coauthVersionLast="47" xr6:coauthVersionMax="47" xr10:uidLastSave="{00000000-0000-0000-0000-000000000000}"/>
  <bookViews>
    <workbookView xWindow="-110" yWindow="-110" windowWidth="19420" windowHeight="10300" tabRatio="577" xr2:uid="{00000000-000D-0000-FFFF-FFFF00000000}"/>
  </bookViews>
  <sheets>
    <sheet name="2024" sheetId="32" r:id="rId1"/>
    <sheet name="Sintesi ATS " sheetId="16" r:id="rId2"/>
    <sheet name="andamento_mensile_2024" sheetId="35" r:id="rId3"/>
    <sheet name="descrittive" sheetId="36" r:id="rId4"/>
    <sheet name="Sintesi_2023" sheetId="33" r:id="rId5"/>
    <sheet name="Sintesi_2018_2023" sheetId="34" r:id="rId6"/>
  </sheets>
  <definedNames>
    <definedName name="_xlnm._FilterDatabase" localSheetId="0" hidden="1">'2024'!$A$7:$Q$64</definedName>
    <definedName name="_xlnm.Print_Area" localSheetId="0">'2024'!$A$1:$P$7</definedName>
    <definedName name="_xlnm.Print_Area" localSheetId="1">'Sintesi ATS '!$B$1:$C$13</definedName>
    <definedName name="OLE_LINK3" localSheetId="0">'2024'!#REF!</definedName>
    <definedName name="OLE_LINK8" localSheetId="0">'2024'!#REF!</definedName>
    <definedName name="_xlnm.Print_Titles" localSheetId="0">'2024'!$7:$7</definedName>
  </definedNames>
  <calcPr calcId="191029"/>
  <pivotCaches>
    <pivotCache cacheId="0" r:id="rId7"/>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32" l="1" a="1"/>
  <c r="L70" i="32" s="1"/>
  <c r="L69" i="32" a="1"/>
  <c r="L69" i="32" s="1"/>
  <c r="L68" i="32" a="1"/>
  <c r="L68" i="32" s="1"/>
  <c r="L67" i="32" a="1"/>
  <c r="L67" i="32" s="1"/>
  <c r="L66" i="32" a="1"/>
  <c r="L66" i="32" s="1"/>
  <c r="L65" i="32" a="1"/>
  <c r="L65" i="32" s="1"/>
  <c r="L64" i="32" a="1"/>
  <c r="L64" i="32" s="1"/>
  <c r="L63" i="32" a="1"/>
  <c r="L63" i="32" s="1"/>
  <c r="B58" i="35"/>
  <c r="C58" i="35" s="1" a="1"/>
  <c r="C58" i="35" s="1"/>
  <c r="B59" i="35"/>
  <c r="C59" i="35" s="1" a="1"/>
  <c r="C59" i="35" s="1"/>
  <c r="B60" i="35"/>
  <c r="C60" i="35" s="1" a="1"/>
  <c r="C60" i="35" s="1"/>
  <c r="B61" i="35"/>
  <c r="C61" i="35" s="1" a="1"/>
  <c r="C61" i="35" s="1"/>
  <c r="B62" i="35"/>
  <c r="C62" i="35" s="1" a="1"/>
  <c r="C62" i="35" s="1"/>
  <c r="B63" i="35"/>
  <c r="C63" i="35" s="1" a="1"/>
  <c r="C63" i="35" s="1"/>
  <c r="B2" i="16"/>
  <c r="C12" i="16"/>
  <c r="C11" i="16"/>
  <c r="C10" i="16"/>
  <c r="C9" i="16"/>
  <c r="C8" i="16"/>
  <c r="C6" i="16"/>
  <c r="C5" i="16"/>
  <c r="C13" i="16" s="1"/>
  <c r="L62" i="32" a="1"/>
  <c r="L62" i="32" s="1"/>
  <c r="L61" i="32" a="1"/>
  <c r="L61" i="32" s="1"/>
  <c r="B55" i="35"/>
  <c r="C55" i="35" s="1" a="1"/>
  <c r="C55" i="35" s="1"/>
  <c r="L60" i="32" a="1"/>
  <c r="L60" i="32" s="1"/>
  <c r="B56" i="35"/>
  <c r="C56" i="35" s="1" a="1"/>
  <c r="C56" i="35" s="1"/>
  <c r="B57" i="35"/>
  <c r="C57" i="35" s="1" a="1"/>
  <c r="C57" i="35" s="1"/>
  <c r="B64" i="35"/>
  <c r="C64" i="35" s="1" a="1"/>
  <c r="C64" i="35" s="1"/>
  <c r="B65" i="35"/>
  <c r="C65" i="35" a="1"/>
  <c r="C65" i="35" s="1"/>
  <c r="B66" i="35"/>
  <c r="C66" i="35" a="1"/>
  <c r="C66" i="35" s="1"/>
  <c r="B67" i="35"/>
  <c r="C67" i="35" s="1" a="1"/>
  <c r="C67" i="35" s="1"/>
  <c r="B68" i="35"/>
  <c r="C68" i="35" s="1" a="1"/>
  <c r="C68" i="35" s="1"/>
  <c r="B69" i="35"/>
  <c r="C69" i="35" s="1" a="1"/>
  <c r="C69" i="35" s="1"/>
  <c r="B70" i="35"/>
  <c r="C70" i="35" s="1" a="1"/>
  <c r="C70" i="35" s="1"/>
  <c r="B71" i="35"/>
  <c r="C71" i="35" s="1" a="1"/>
  <c r="C71" i="35" s="1"/>
  <c r="B72" i="35"/>
  <c r="C72" i="35" s="1" a="1"/>
  <c r="C72" i="35" s="1"/>
  <c r="B73" i="35"/>
  <c r="C73" i="35" s="1" a="1"/>
  <c r="C73" i="35" s="1"/>
  <c r="B74" i="35"/>
  <c r="C74" i="35" s="1" a="1"/>
  <c r="C74" i="35" s="1"/>
  <c r="B75" i="35"/>
  <c r="C75" i="35" a="1"/>
  <c r="C75" i="35" s="1"/>
  <c r="B76" i="35"/>
  <c r="C76" i="35" s="1" a="1"/>
  <c r="C76" i="35" s="1"/>
  <c r="B77" i="35"/>
  <c r="C77" i="35" s="1" a="1"/>
  <c r="C77" i="35" s="1"/>
  <c r="B78" i="35"/>
  <c r="C78" i="35" s="1" a="1"/>
  <c r="C78" i="35" s="1"/>
  <c r="B79" i="35"/>
  <c r="C79" i="35" s="1" a="1"/>
  <c r="C79" i="35" s="1"/>
  <c r="B80" i="35"/>
  <c r="C80" i="35" s="1" a="1"/>
  <c r="C80" i="35" s="1"/>
  <c r="B81" i="35"/>
  <c r="C81" i="35" s="1" a="1"/>
  <c r="C81" i="35" s="1"/>
  <c r="B82" i="35"/>
  <c r="C82" i="35" s="1" a="1"/>
  <c r="C82" i="35" s="1"/>
  <c r="B83" i="35"/>
  <c r="C83" i="35" s="1" a="1"/>
  <c r="C83" i="35" s="1"/>
  <c r="B84" i="35"/>
  <c r="C84" i="35" s="1" a="1"/>
  <c r="C84" i="35" s="1"/>
  <c r="B85" i="35"/>
  <c r="C85" i="35" s="1" a="1"/>
  <c r="C85" i="35" s="1"/>
  <c r="B86" i="35"/>
  <c r="C86" i="35" a="1"/>
  <c r="C86" i="35" s="1"/>
  <c r="B87" i="35"/>
  <c r="C87" i="35" s="1" a="1"/>
  <c r="C87" i="35" s="1"/>
  <c r="B88" i="35"/>
  <c r="C88" i="35" s="1" a="1"/>
  <c r="C88" i="35" s="1"/>
  <c r="B89" i="35"/>
  <c r="C89" i="35" s="1" a="1"/>
  <c r="C89" i="35" s="1"/>
  <c r="B90" i="35"/>
  <c r="C90" i="35" s="1" a="1"/>
  <c r="C90" i="35" s="1"/>
  <c r="B91" i="35"/>
  <c r="C91" i="35" s="1" a="1"/>
  <c r="C91" i="35" s="1"/>
  <c r="B92" i="35"/>
  <c r="C92" i="35" s="1" a="1"/>
  <c r="C92" i="35" s="1"/>
  <c r="B93" i="35"/>
  <c r="C93" i="35" a="1"/>
  <c r="C93" i="35" s="1"/>
  <c r="B94" i="35"/>
  <c r="C94" i="35" s="1" a="1"/>
  <c r="C94" i="35" s="1"/>
  <c r="B95" i="35"/>
  <c r="C95" i="35" s="1" a="1"/>
  <c r="C95" i="35" s="1"/>
  <c r="B96" i="35"/>
  <c r="C96" i="35" s="1" a="1"/>
  <c r="C96" i="35" s="1"/>
  <c r="B97" i="35"/>
  <c r="C97" i="35" s="1" a="1"/>
  <c r="C97" i="35" s="1"/>
  <c r="B98" i="35"/>
  <c r="C98" i="35" s="1" a="1"/>
  <c r="C98" i="35" s="1"/>
  <c r="B99" i="35"/>
  <c r="C99" i="35" s="1" a="1"/>
  <c r="C99" i="35" s="1"/>
  <c r="B100" i="35"/>
  <c r="C100" i="35" s="1" a="1"/>
  <c r="C100" i="35" s="1"/>
  <c r="B2" i="35"/>
  <c r="C2" i="35" s="1" a="1"/>
  <c r="C2" i="35" s="1"/>
  <c r="B3" i="35"/>
  <c r="C3" i="35" s="1" a="1"/>
  <c r="C3" i="35" s="1"/>
  <c r="B4" i="35"/>
  <c r="C4" i="35" s="1" a="1"/>
  <c r="C4" i="35" s="1"/>
  <c r="B5" i="35"/>
  <c r="C5" i="35" s="1" a="1"/>
  <c r="C5" i="35" s="1"/>
  <c r="B6" i="35"/>
  <c r="C6" i="35" s="1" a="1"/>
  <c r="C6" i="35" s="1"/>
  <c r="B7" i="35"/>
  <c r="C7" i="35" s="1" a="1"/>
  <c r="C7" i="35" s="1"/>
  <c r="B8" i="35"/>
  <c r="C8" i="35" s="1" a="1"/>
  <c r="C8" i="35" s="1"/>
  <c r="B9" i="35"/>
  <c r="C9" i="35" s="1" a="1"/>
  <c r="C9" i="35" s="1"/>
  <c r="B10" i="35"/>
  <c r="C10" i="35" s="1" a="1"/>
  <c r="C10" i="35" s="1"/>
  <c r="B11" i="35"/>
  <c r="C11" i="35" s="1" a="1"/>
  <c r="C11" i="35" s="1"/>
  <c r="B12" i="35"/>
  <c r="C12" i="35" s="1" a="1"/>
  <c r="C12" i="35" s="1"/>
  <c r="B13" i="35"/>
  <c r="C13" i="35" s="1" a="1"/>
  <c r="C13" i="35" s="1"/>
  <c r="B14" i="35"/>
  <c r="C14" i="35" s="1" a="1"/>
  <c r="C14" i="35" s="1"/>
  <c r="B15" i="35"/>
  <c r="C15" i="35" s="1" a="1"/>
  <c r="C15" i="35" s="1"/>
  <c r="B16" i="35"/>
  <c r="C16" i="35" s="1" a="1"/>
  <c r="C16" i="35" s="1"/>
  <c r="B17" i="35"/>
  <c r="C17" i="35" s="1" a="1"/>
  <c r="C17" i="35" s="1"/>
  <c r="B18" i="35"/>
  <c r="C18" i="35" s="1" a="1"/>
  <c r="C18" i="35" s="1"/>
  <c r="B19" i="35"/>
  <c r="C19" i="35" s="1" a="1"/>
  <c r="C19" i="35" s="1"/>
  <c r="B20" i="35"/>
  <c r="C20" i="35" s="1" a="1"/>
  <c r="C20" i="35" s="1"/>
  <c r="B21" i="35"/>
  <c r="C21" i="35" s="1" a="1"/>
  <c r="C21" i="35" s="1"/>
  <c r="B22" i="35"/>
  <c r="C22" i="35" s="1" a="1"/>
  <c r="C22" i="35" s="1"/>
  <c r="B23" i="35"/>
  <c r="C23" i="35" s="1" a="1"/>
  <c r="C23" i="35" s="1"/>
  <c r="B24" i="35"/>
  <c r="C24" i="35" s="1" a="1"/>
  <c r="C24" i="35" s="1"/>
  <c r="B25" i="35"/>
  <c r="C25" i="35" s="1" a="1"/>
  <c r="C25" i="35" s="1"/>
  <c r="B26" i="35"/>
  <c r="C26" i="35" s="1" a="1"/>
  <c r="C26" i="35" s="1"/>
  <c r="B27" i="35"/>
  <c r="C27" i="35" s="1" a="1"/>
  <c r="C27" i="35" s="1"/>
  <c r="B28" i="35"/>
  <c r="C28" i="35" s="1" a="1"/>
  <c r="C28" i="35" s="1"/>
  <c r="B29" i="35"/>
  <c r="C29" i="35" s="1" a="1"/>
  <c r="C29" i="35" s="1"/>
  <c r="B30" i="35"/>
  <c r="C30" i="35" s="1" a="1"/>
  <c r="C30" i="35" s="1"/>
  <c r="B31" i="35"/>
  <c r="C31" i="35" s="1" a="1"/>
  <c r="C31" i="35" s="1"/>
  <c r="B32" i="35"/>
  <c r="C32" i="35" s="1" a="1"/>
  <c r="C32" i="35" s="1"/>
  <c r="B33" i="35"/>
  <c r="C33" i="35" s="1" a="1"/>
  <c r="C33" i="35" s="1"/>
  <c r="B34" i="35"/>
  <c r="C34" i="35" s="1" a="1"/>
  <c r="C34" i="35" s="1"/>
  <c r="B35" i="35"/>
  <c r="C35" i="35" s="1" a="1"/>
  <c r="C35" i="35" s="1"/>
  <c r="B36" i="35"/>
  <c r="C36" i="35" s="1" a="1"/>
  <c r="C36" i="35" s="1"/>
  <c r="B37" i="35"/>
  <c r="C37" i="35" s="1" a="1"/>
  <c r="C37" i="35" s="1"/>
  <c r="B38" i="35"/>
  <c r="C38" i="35" s="1" a="1"/>
  <c r="C38" i="35" s="1"/>
  <c r="B39" i="35"/>
  <c r="C39" i="35" s="1" a="1"/>
  <c r="C39" i="35" s="1"/>
  <c r="B40" i="35"/>
  <c r="C40" i="35" s="1" a="1"/>
  <c r="C40" i="35" s="1"/>
  <c r="B41" i="35"/>
  <c r="C41" i="35" s="1" a="1"/>
  <c r="C41" i="35" s="1"/>
  <c r="B42" i="35"/>
  <c r="C42" i="35" s="1" a="1"/>
  <c r="C42" i="35" s="1"/>
  <c r="B43" i="35"/>
  <c r="C43" i="35" s="1" a="1"/>
  <c r="C43" i="35" s="1"/>
  <c r="B44" i="35"/>
  <c r="C44" i="35" s="1" a="1"/>
  <c r="C44" i="35" s="1"/>
  <c r="B45" i="35"/>
  <c r="C45" i="35" s="1" a="1"/>
  <c r="C45" i="35" s="1"/>
  <c r="B46" i="35"/>
  <c r="C46" i="35" s="1" a="1"/>
  <c r="C46" i="35" s="1"/>
  <c r="B47" i="35"/>
  <c r="C47" i="35" s="1" a="1"/>
  <c r="C47" i="35" s="1"/>
  <c r="B48" i="35"/>
  <c r="C48" i="35" s="1" a="1"/>
  <c r="C48" i="35" s="1"/>
  <c r="B49" i="35"/>
  <c r="C49" i="35" s="1" a="1"/>
  <c r="C49" i="35" s="1"/>
  <c r="B50" i="35"/>
  <c r="C50" i="35" s="1" a="1"/>
  <c r="C50" i="35" s="1"/>
  <c r="B51" i="35"/>
  <c r="C51" i="35" s="1" a="1"/>
  <c r="C51" i="35" s="1"/>
  <c r="B52" i="35"/>
  <c r="C52" i="35" s="1" a="1"/>
  <c r="C52" i="35" s="1"/>
  <c r="B53" i="35"/>
  <c r="C53" i="35" s="1" a="1"/>
  <c r="C53" i="35" s="1"/>
  <c r="B54" i="35"/>
  <c r="C54" i="35" s="1" a="1"/>
  <c r="C54" i="35" s="1"/>
  <c r="L57" i="32" a="1"/>
  <c r="L57" i="32" s="1"/>
  <c r="L56" i="32" a="1"/>
  <c r="L56" i="32" s="1"/>
  <c r="L46" i="32" a="1"/>
  <c r="L46" i="32" s="1"/>
  <c r="L55" i="32" a="1"/>
  <c r="L55" i="32" s="1"/>
  <c r="L54" i="32" a="1"/>
  <c r="L54" i="32" s="1"/>
  <c r="L53" i="32" a="1"/>
  <c r="L53" i="32" s="1"/>
  <c r="L51" i="32" a="1"/>
  <c r="L51" i="32" s="1"/>
  <c r="L52" i="32" l="1" a="1"/>
  <c r="L52" i="32" s="1"/>
  <c r="L50" i="32" a="1"/>
  <c r="L50" i="32" s="1"/>
  <c r="L44" i="32" a="1"/>
  <c r="L44" i="32" s="1"/>
  <c r="L43" i="32" a="1"/>
  <c r="L43" i="32" s="1"/>
  <c r="L42" i="32" a="1"/>
  <c r="L42" i="32" s="1"/>
  <c r="L41" i="32" a="1"/>
  <c r="L41" i="32" s="1"/>
  <c r="L40" i="32" l="1" a="1"/>
  <c r="L40" i="32" s="1"/>
  <c r="L37" i="32" a="1"/>
  <c r="L37" i="32" s="1"/>
  <c r="L39" i="32" a="1"/>
  <c r="L39" i="32" s="1"/>
  <c r="L38" i="32" a="1"/>
  <c r="L38" i="32" s="1"/>
  <c r="L36" i="32" a="1"/>
  <c r="L36" i="32" s="1"/>
  <c r="L35" i="32" a="1"/>
  <c r="L35" i="32" s="1"/>
  <c r="L34" i="32" a="1"/>
  <c r="L34" i="32" s="1"/>
  <c r="L33" i="32" a="1"/>
  <c r="L33" i="32" s="1"/>
  <c r="L21" i="32" l="1" a="1"/>
  <c r="L21" i="32" s="1"/>
  <c r="L31" i="32" a="1"/>
  <c r="L31" i="32" s="1"/>
  <c r="A3" i="35"/>
  <c r="A4" i="35"/>
  <c r="A5" i="35"/>
  <c r="A6" i="35"/>
  <c r="A7" i="35"/>
  <c r="A8" i="35"/>
  <c r="A9" i="35"/>
  <c r="A10" i="35"/>
  <c r="A11" i="35"/>
  <c r="A12" i="35"/>
  <c r="A13" i="35"/>
  <c r="A14" i="35"/>
  <c r="A15" i="35"/>
  <c r="A16" i="35"/>
  <c r="A17" i="35"/>
  <c r="A18" i="35"/>
  <c r="A19" i="35"/>
  <c r="A20" i="35"/>
  <c r="A21" i="35"/>
  <c r="A22" i="35"/>
  <c r="A23" i="35"/>
  <c r="A24" i="35"/>
  <c r="A25" i="35"/>
  <c r="A26" i="35"/>
  <c r="A2" i="35"/>
  <c r="L30" i="32" a="1"/>
  <c r="L30" i="32" s="1"/>
  <c r="L29" i="32" a="1"/>
  <c r="L29" i="32" s="1"/>
  <c r="L27" i="32" a="1"/>
  <c r="L27" i="32" s="1"/>
  <c r="L26" i="32" a="1"/>
  <c r="L26" i="32" s="1"/>
  <c r="L25" i="32" a="1"/>
  <c r="L25" i="32" s="1"/>
  <c r="L24" i="32" a="1"/>
  <c r="L24" i="32" s="1"/>
  <c r="L20" i="32" l="1" a="1"/>
  <c r="L20" i="32" s="1"/>
  <c r="L22" i="32" l="1" a="1"/>
  <c r="L22" i="32" s="1"/>
  <c r="L19" i="32" a="1"/>
  <c r="L19" i="32" s="1"/>
  <c r="L17" i="32" a="1"/>
  <c r="L17" i="32" s="1"/>
  <c r="L14" i="32" a="1"/>
  <c r="L14" i="32" s="1"/>
  <c r="L16" i="32" a="1"/>
  <c r="L16" i="32" s="1"/>
  <c r="L15" i="32" a="1"/>
  <c r="L15" i="32" s="1"/>
  <c r="L13" i="32" a="1"/>
  <c r="L13" i="32" s="1"/>
  <c r="L12" i="32" a="1"/>
  <c r="L12" i="32" s="1"/>
  <c r="L11" i="32" a="1"/>
  <c r="L11" i="32" s="1"/>
  <c r="L10" i="32" a="1"/>
  <c r="L10" i="32" s="1"/>
  <c r="L9" i="32" a="1"/>
  <c r="L9" i="32" s="1"/>
  <c r="L8" i="32" a="1"/>
  <c r="L8" i="3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<sst xmlns="http://schemas.openxmlformats.org/spreadsheetml/2006/main" count="621" uniqueCount="262">
  <si>
    <t>SESSO</t>
  </si>
  <si>
    <t xml:space="preserve">TOTALE </t>
  </si>
  <si>
    <t>N°  Infortuni  mortali</t>
  </si>
  <si>
    <t>DATA NOTIFICA</t>
  </si>
  <si>
    <t>DATA INFORTUNIO</t>
  </si>
  <si>
    <t>DATA DECESSO</t>
  </si>
  <si>
    <t>COMUNE INFORTUNIO</t>
  </si>
  <si>
    <t>MANSIONE SVOLTA</t>
  </si>
  <si>
    <t>RAPPORTO DI LAVORO</t>
  </si>
  <si>
    <t>DESCRIZIONE EVENTO</t>
  </si>
  <si>
    <t>n.</t>
  </si>
  <si>
    <t xml:space="preserve">SETTORE </t>
  </si>
  <si>
    <t xml:space="preserve"> </t>
  </si>
  <si>
    <t>M</t>
  </si>
  <si>
    <t>ATS</t>
  </si>
  <si>
    <t>INSUBRIA</t>
  </si>
  <si>
    <t>CITTA' METROPOLITANA DI MILANO</t>
  </si>
  <si>
    <t>VAL PADANA</t>
  </si>
  <si>
    <t>BRIANZA</t>
  </si>
  <si>
    <t>BRESCIA</t>
  </si>
  <si>
    <t>BERGAMO</t>
  </si>
  <si>
    <t>PAVIA</t>
  </si>
  <si>
    <t>MONTAGNA</t>
  </si>
  <si>
    <t>ITALIA</t>
  </si>
  <si>
    <t>NAZIONE</t>
  </si>
  <si>
    <t xml:space="preserve"> INFORTUNI MORTALI  SEGNALATI DALLE ATS E  ACCADUTI NEI LUOGHI DI LAVORO (SULLA BASE DELLE PRIME INFORMAZIONI FORNITE)</t>
  </si>
  <si>
    <t>AGRICOLTURA</t>
  </si>
  <si>
    <t>Valpadana</t>
  </si>
  <si>
    <t>Autonomo/Titolare</t>
  </si>
  <si>
    <t>ETA'</t>
  </si>
  <si>
    <t>CLASSE DI ETA'</t>
  </si>
  <si>
    <t>Reverbella</t>
  </si>
  <si>
    <t>Socio</t>
  </si>
  <si>
    <t>INFORTUNI MORTALI ACCADUTI SUL LAVORO SEGNALATI DALLE ATS  NELL'ANNO 2024</t>
  </si>
  <si>
    <t>REGISTRO REGIONALE INFORTUNI MORTALI - Anno 2024</t>
  </si>
  <si>
    <t>REGIONE LOMBARDIA  - Unità Organizzativa Prevenzione, Struttura Prevenzione dei rischi ambientali, climatici e lavorativi</t>
  </si>
  <si>
    <t>DURANTE UN CONTROLLO GENERALE DEL MAGAZZINO DI ROTOBALLE, NON DOTATO DI ALCUNA ILLUMINAZIONE, IL LAVORATORE NON SI È AVVEDUTO DI UAN PILA DI 4 ROTOBALLE EVIDENTEMENTE INSTABILE CHE INFATTI, AL SUO PASSAGIO, È ROVINATA A TERRA (3° E  4° ROTOBALLA) SCHIACCIANDOLO MORTALMENTE.</t>
  </si>
  <si>
    <t>Brescia</t>
  </si>
  <si>
    <t>Lonato del Garda</t>
  </si>
  <si>
    <t>INCENDIO DEL MEZZO CHE STAVA CONDUCENDO PER LA MOVIMENTAZIONE DI SCORIA (DINAMICA IN FASE DI ACCERTAMENTO).</t>
  </si>
  <si>
    <t>Operaio</t>
  </si>
  <si>
    <t>Dipendente a tempo indeterminato</t>
  </si>
  <si>
    <t>Chiari</t>
  </si>
  <si>
    <t>PORTOGALLO</t>
  </si>
  <si>
    <t>ARROTATO DA TRENO IN PASSAGGIO MENTRE ATTRAVERSAVA BINARI</t>
  </si>
  <si>
    <t>Settimo Milanese</t>
  </si>
  <si>
    <t>TRASPORTI</t>
  </si>
  <si>
    <t>Autista</t>
  </si>
  <si>
    <t>L'INFORTUNATO E' STATO SCHIACCIATO DA UN MACCHINARIO MENTRE QUESTO VENIVA SCARICATO DAL CAMION MEDIANTE UN MULETTO</t>
  </si>
  <si>
    <t>Milano CM</t>
  </si>
  <si>
    <t xml:space="preserve">Longhena </t>
  </si>
  <si>
    <t>VENIVA INVESTITO DAL SOLLEVATORE TELESCOPICO CON PALA. DINAMICA IN FASE DI ACCERTAMENTO</t>
  </si>
  <si>
    <t>URTAVA CASSONE PARCHEGGIATO NEL CORTILE DELL’AZIENDA MENTRE CONDUCEVA MOTOCICLO. DINAMICA IN FASE DI ACCERTAMENTO.</t>
  </si>
  <si>
    <t>Pontoglio</t>
  </si>
  <si>
    <t>Carpenedolo</t>
  </si>
  <si>
    <t>ALBANIA</t>
  </si>
  <si>
    <t>CARPENTIERI E
FALEGNAMI NELL'EDILIZIA
(ESCLUSI I PARCHETTISTI)</t>
  </si>
  <si>
    <t>PRECIPITATO DA CIRCA 7 METRI MENTRE SI TROVAVA IN COPERTURA. DINAMICA IN FASE DI
ACCERTAMENTO.</t>
  </si>
  <si>
    <t>Montagna</t>
  </si>
  <si>
    <t>Valdidentro</t>
  </si>
  <si>
    <t>Geometra</t>
  </si>
  <si>
    <t>COSTRUZIONI</t>
  </si>
  <si>
    <t>KOSOVO</t>
  </si>
  <si>
    <t>Orzivecchi</t>
  </si>
  <si>
    <t>Sumirago</t>
  </si>
  <si>
    <t>Insubria</t>
  </si>
  <si>
    <t>Volontario</t>
  </si>
  <si>
    <t>Volontario Onlus</t>
  </si>
  <si>
    <t>Durante il taglio di un albero lo stesso cadeva su un altro albero che provocava il distacco di un grosso ramo e che lo stesso investiva il lavoratore a terra provocadogli gravissime ferite alla testa.</t>
  </si>
  <si>
    <t>Magenta</t>
  </si>
  <si>
    <t>Asola</t>
  </si>
  <si>
    <t>l’infortunato si trovava su un terrazzo in legno ad un'altezza di circa 3,3 m. per togliere l'intavolato in fase di demolizione ed a causa della rottura improvvisa di un travetto marcio è caduto battendo il capo a terra. Decesso immediato avvenuto a causa di arresta cardiocircolatorio causato da trauma cranico.</t>
  </si>
  <si>
    <t>Cusago</t>
  </si>
  <si>
    <t>EGITTO</t>
  </si>
  <si>
    <t>Dipendente a tempo determinato</t>
  </si>
  <si>
    <t>l’operaio nel tentativo di disincagliare delle regge di materiale plastico da un macchinario con lame in rotazione, veniva trascinato dal materiale e finiva tra le lame.</t>
  </si>
  <si>
    <t>Milano</t>
  </si>
  <si>
    <t>Titolare</t>
  </si>
  <si>
    <t>l'infortunato è deceduto a seguito di trauma da caduta da scala portatile. Sono in corso le attività di verifica.</t>
  </si>
  <si>
    <t>Il lavoratore in copertura, si posizionava su superficie non portante, la quale cedeva facendolo precipitare all’interno del vano scala del condominio stesso, oggetto di lavori.</t>
  </si>
  <si>
    <t>COLPITO DA CARICO CHE STAVA MOVIMENTANDO CON GRU – DINAMICA IN FASE DI ACCERTAMENTO.</t>
  </si>
  <si>
    <t>Durante le operazioni di scarico di pannelli in legno da un camion, veniva travolto e schiacciato dal carico scivolato dal pianale.</t>
  </si>
  <si>
    <t>Laglio</t>
  </si>
  <si>
    <t>Mentre procedeva in retromarcia a bordo di un miniescavatore lo stesso si ribaltava schiacciandolo</t>
  </si>
  <si>
    <t>Lograto</t>
  </si>
  <si>
    <t>41-55</t>
  </si>
  <si>
    <t>METALMECCANICA</t>
  </si>
  <si>
    <t>L'INFORTUNATO E' COLPITO DA LAMIERA CHE SI STACCAVA MENTRE VENIVA MOVIMENTATA CON GRU A PONTE</t>
  </si>
  <si>
    <t>Brianza</t>
  </si>
  <si>
    <t>Monza</t>
  </si>
  <si>
    <t>in un cantiere di costruzione di palazzine residenziali l'operatore- ferraiolo- mentre stava attraversando il piazzale è stato investito da un pezzo della gru a torre (tubolare a sezione quadrata - lungo circa 60 cm) staccatosi improvvisamente per ragioni ancora da accertare. E' deceduto il 27 aprile a seguito delle lesioni riportate (trauma cranico)</t>
  </si>
  <si>
    <t>Carpentiere</t>
  </si>
  <si>
    <t>Pavia</t>
  </si>
  <si>
    <t>ROMANIA</t>
  </si>
  <si>
    <t>SANNAZZARO DE' BURGONDI</t>
  </si>
  <si>
    <t>MENTRE SVOLGEVA LE ATTIVITÀ LAVORATIVE ACCUSAVA DOLORI AL PETTO E REGIONE LOMBARDE DELLA SCHIENA, TRASPORTATO PRESSO GLI UFFICI DI CANTIERE CADEVA A TERRA IN ARRESTO CARDIACO. SONO IN CORSO LE INDAGINI PER VERIFICARE SE L'EVENTO SIA O MENO INFORTUNIO SUL LAVORO.</t>
  </si>
  <si>
    <t>Magnago</t>
  </si>
  <si>
    <t>L'infortunato nell'intento di allontanare il vitello dalla vacca madre è stato da quest'ultima incornato all'addome e successivamente calpestato.</t>
  </si>
  <si>
    <t>Conduttore mezzi pesanti e camion</t>
  </si>
  <si>
    <t>IL LAVORATORE DOPO AVER PARCHEGGIATO IL MEZZO IN UNA PIAZZOLA DI SOSTA NELL’AUTOSTRADA A4, È SALITO SUL PRIMO DEI DUE RIMORCHI ED È RIMASTO SCHIACCIATO TRA IL CARICO ED IL PIANALE DEL MEZZO. DINAMICA IN FASE DI ACCERTAMENTO</t>
  </si>
  <si>
    <t>PIAZZOLA DI SOSTA PK209+200 OVEST SU AUTOSTRADA A4 DIR. TORINO</t>
  </si>
  <si>
    <t>Tavazzano con Villavesco</t>
  </si>
  <si>
    <t>56-65</t>
  </si>
  <si>
    <t xml:space="preserve">L'infortunato, un operaio del settore giardinaggio, stava operando con un mezzo, un piccolo trattore, per ripulire zone verdi. E' rimasto schiacciato dal mezzo stesso a seguito di ribaltamento. </t>
  </si>
  <si>
    <t>Brugherio</t>
  </si>
  <si>
    <t xml:space="preserve">Durante le fasi di preparazione di vernici a base di solvente, probabile esplosione/incendio a causa di innesco (modalità di innesco in corso di accertamento). Lavoratore apprendista. </t>
  </si>
  <si>
    <t>SERBIA</t>
  </si>
  <si>
    <t>GAMBIA</t>
  </si>
  <si>
    <t>Sovico</t>
  </si>
  <si>
    <t>Irregolare</t>
  </si>
  <si>
    <t xml:space="preserve">L'infortunato mentra si apprestava a posizionare un voluminoso  manufatto in ferro di conformazione irregolare sospeso da catene agganciate al carroponte,  insieme ad un collega di lavoro, veniva travolto dal manufatto a seguito del sganciamento di una delle catene, con schiacciamento degli arti inferiori e ferita penetrante del cranico e fuoriuscita di materiale cerebrale che ne ha determinato l'immediato decesso. </t>
  </si>
  <si>
    <t>DIMENSIONE AZIENDA</t>
  </si>
  <si>
    <t>Organizzazione Volontariato</t>
  </si>
  <si>
    <t>Rivarolo Mantovano</t>
  </si>
  <si>
    <t>l’evento mortale è occorso durante la fase di messa in funzione di una macchina agricola “seminatrice”; l’infortunato è rimasto schiacciato nella parte superiore del tronco (collo ,testa) dalla discesa del braccio seminatore, avvenuta impropriamente, durante la verifica del corretto funzionamento dello stesso.
Il mezzo è sotto sequestro per i successivi accertamenti del caso.</t>
  </si>
  <si>
    <t>l'operaio è stato stritolato da una calandra</t>
  </si>
  <si>
    <t>Brembio</t>
  </si>
  <si>
    <t>Etichette di riga</t>
  </si>
  <si>
    <t>gennaio</t>
  </si>
  <si>
    <t>febbraio</t>
  </si>
  <si>
    <t>marzo</t>
  </si>
  <si>
    <t>aprile</t>
  </si>
  <si>
    <t>maggio</t>
  </si>
  <si>
    <t>giugno</t>
  </si>
  <si>
    <t>Totale complessivo</t>
  </si>
  <si>
    <t>ID</t>
  </si>
  <si>
    <t>mese</t>
  </si>
  <si>
    <t>mese n.</t>
  </si>
  <si>
    <t>Conteggio di mese</t>
  </si>
  <si>
    <t>31-40</t>
  </si>
  <si>
    <t>Concesa</t>
  </si>
  <si>
    <t xml:space="preserve">L'infortunato, durante le attività di posa dei palconcelli allo sbarramento sull'Adda, pur dotato di dispositivo anticaduta (imbracatura di sicurezza con cosciali e bretelle), non era vincolato ad un adeguato punto di ancoraggio e quindi, perdendo l'equilibrio, scivolava in acqua. </t>
  </si>
  <si>
    <t>Infortunato travolto da mezzo agricolo</t>
  </si>
  <si>
    <t>Autonomo/Titolare senza dipendenti</t>
  </si>
  <si>
    <t>luglio</t>
  </si>
  <si>
    <t>Codevilla</t>
  </si>
  <si>
    <t>Artigiano</t>
  </si>
  <si>
    <t>L'infortunato si trovava sulla copertura del capannone per eseguire un intervento di riparazione lastre e pluviali, quando a seguito di rottura di un lucernario precipitava a terra da un'altezza di 8 metri ca. 
A seguito delle lesioni riportate l'infortunato decedeva sul posto.</t>
  </si>
  <si>
    <t xml:space="preserve">Maresso </t>
  </si>
  <si>
    <t xml:space="preserve">L'infortunato, in qualità di titolare dell'impresa affidataria, individuale senza dipendenti, sulla base dei riscontri iniziali era intento, presumibilmente, alla rimozione di un pezzo di legno posizionato nella parte alta dell'apertura di una porta di ingresso al 1°piano dell'edificio di sua proprietà,  cadendo da un'altezza di circa 4 m, mentre si trovava su di una scala pieghevole a 3 gradini posizionata sul ballattoio. </t>
  </si>
  <si>
    <t>Muratore</t>
  </si>
  <si>
    <t>Bergamo</t>
  </si>
  <si>
    <t>Pontida</t>
  </si>
  <si>
    <t>L'infortunato si trovava all'officina per consegna / ritiro del suo camion. Il avoratore è stato investito da un mezzo in uscita, in retromarcia, nel piazzale esterno dell' azienda.</t>
  </si>
  <si>
    <t>agosto</t>
  </si>
  <si>
    <t>Il Registro Regionale è alimentato dal flusso informativo originato dalle ATS della Lombardia. Le informazioni raccolte e sintetizzate sono aggiornate tempestivamente.</t>
  </si>
  <si>
    <t>Bareggio</t>
  </si>
  <si>
    <t>L'infortunato mentre stava effettuando una riparazione ad un piccolo escavatore dotato di benna, rimaneva schiacciato dal repentino abbassamento della benna, dovuto al cedimento del circuito oleodinamico.</t>
  </si>
  <si>
    <t xml:space="preserve">Casalmaggiore </t>
  </si>
  <si>
    <t>l’infortunato si trovava nel piazzale dell'azienda quando è stato Investito dal trattore guidato in retromarcia dal figlio</t>
  </si>
  <si>
    <t>Il lavoratore, operaio addetto alla cernita dei materiali in un impianto di trattamento rifiuti, per motivi ancora da definire veniva in contatto con il nastro trasportatore, che lo trascinava all'interno dell'impianto. L'area dove è ubicato il nastro è accessibile pur in presenza di elementi mobili</t>
  </si>
  <si>
    <t xml:space="preserve">Gardone Valtrompia </t>
  </si>
  <si>
    <t>Infortunato precipitato da altezza di circa 4 metri mentre svolgeva lavori di manutenzione su un soppalco</t>
  </si>
  <si>
    <t>Capriate San Gervasio</t>
  </si>
  <si>
    <t>l'infortunato è caduto da una scala a pioli da circa 2,5-3m di altezza durante le operazioni di potatura di una pianta nel giardino di un ristorante</t>
  </si>
  <si>
    <t>Pensionato</t>
  </si>
  <si>
    <t>Vigevano</t>
  </si>
  <si>
    <t>L'infortunato è precipitato dal 2° piano di una palazzina mentre stava tinteggiando</t>
  </si>
  <si>
    <t>Vimercate</t>
  </si>
  <si>
    <t>L'infortunato è rimasto schiacciato da una balla di fieno</t>
  </si>
  <si>
    <t>Somendenna</t>
  </si>
  <si>
    <t>TIGNALE</t>
  </si>
  <si>
    <t>DURANTE L'ATTIVITÀ DI DEMOLIZIONE DI UN FABBRICATO FATISCENTE ED IN PARTICOLARE NEL
RIMUOVERE PARTE DI UNA SOLETTA LA STESSA CROLLAVA FACENDO CADERE I LAVORATORI
ALL'INTERNO DELL'IMMOBILE. GLI STESSI RIMANEVANO SCHIACCAIATI DAI DETRITI DELLA
SOLLETA SULLA QUALE STAZIONAVANO E DELLA SECONDA SOLETTA SFONDATA.</t>
  </si>
  <si>
    <t>DURANTE L'ATTIVITÀ PRELIMINARE DI VERIFICA DELL'ENTITÀ DEI LAVORI PER LA REDAZIONE DI
UN PREVENTIVO, RIFERITO ALLA MANUTENZIONE DELLA COPERTURA, CADEVA DA UN'ALTEZZA DI CIRCA 6 METRI, RIPORTANDO DELLE GRAVI LESIONE CHE HANNO PROCURATO IL DECESSO DELLO STESSO.</t>
  </si>
  <si>
    <t>Autonomo/Titolare con dipendenti</t>
  </si>
  <si>
    <t>Torbole Casaglia</t>
  </si>
  <si>
    <t>SCHIACCIATO A SEGUITO DI SGANCIAMENTO DEL SACCO (BIG BAG) DALLE FORCHE ALLE QUALI
ERA APPESO. DINAMICA IN FASE DI ACCERTAMENTO</t>
  </si>
  <si>
    <t>settembre</t>
  </si>
  <si>
    <t xml:space="preserve">MENTRE EFFETTUAVA OPERAZIONI DI PULIZIA DEL SOTTOTETTO DELLA COPERTURA DEL CAPANNONE MEDIANTE PISTOLA AD ARIA COMPRESSA, PER CAUSE IN CORSO DI ACCERTAMENTO CADEVA DALLA PLE UTILIZZATA PER PORTARSI IN QUOTA, DA UN'ALTEZZA DI CIRCA 8 METRI. </t>
  </si>
  <si>
    <t>Darfo Boario Terme</t>
  </si>
  <si>
    <t>Operaio - capo officina</t>
  </si>
  <si>
    <t>MAROCCO</t>
  </si>
  <si>
    <t>MENTRE STAVA EFFETTUANDO L'ATTIVITA' DI MANUTENZIONE SUL MONTANTE DI UNA FRESA
ALESATRICE ALL'IMPROVVISO LA MACCHINA SI AZIONAVA SCHIACCIANDO L'OPERATORE A
LIVELLO TORACICO</t>
  </si>
  <si>
    <t>Dalmine</t>
  </si>
  <si>
    <t>L'infortunato è rimasto schiacciato (decesso sul colpo per grave trauma cranico) nel ribaltamento di un mini escavatore, mentre lo stava posizionando su un rimorchio</t>
  </si>
  <si>
    <t>F</t>
  </si>
  <si>
    <t>Castenedolo</t>
  </si>
  <si>
    <t>Custode</t>
  </si>
  <si>
    <t>in fase di approfondimento</t>
  </si>
  <si>
    <t>SCHIACCIATA DA CANCELLO SCORREVOLE USCITO DALLA GUIDA. DINAMICA IN FASE DI
ACCERTAMENTO.</t>
  </si>
  <si>
    <t>Cornate Olona</t>
  </si>
  <si>
    <t>Argegno</t>
  </si>
  <si>
    <t>Parona</t>
  </si>
  <si>
    <t>L'infortunato uscendo dall'area del cantiere è precipitato in un dirupo ed è stato ritrovato nei pressi della riva del fiume. Decesso per successivo annegamento. Dinamica in fase di accertamento</t>
  </si>
  <si>
    <t xml:space="preserve">Castrezzato </t>
  </si>
  <si>
    <t>DOPO AVER CONTROLLATO IL SERBATOIO POSTO SUL MEZZO (MINIPALA), SCIVOLAVA. QUINDI IL
MEZZO, AVVIATO DAL CONDUCENTE, LO TRAVOLGEVA, SCHIACCIANDO L’ARTO INFERIORE SX
DINAMICA IN FASE DI ACCERTAMENTO.</t>
  </si>
  <si>
    <t>Cesano Maderno</t>
  </si>
  <si>
    <t xml:space="preserve">Mentre scendeva da un soppalco utilizzando una scala a pioli in alluminio, perdeva l'equilibrio e cadeva sul pavimento dell'abitazione in ristrutturazione. </t>
  </si>
  <si>
    <t>Mentre si trovava sul tetto di un capannone per eseguire lavori di pulizia e rifacimento porzioni di catrame distaccate,  precipitava al suolo da un altezza di circa 8 metri sfondando un lucernario in plexiglass.</t>
  </si>
  <si>
    <t>Lodi Vecchio</t>
  </si>
  <si>
    <t xml:space="preserve">L’infortunato nell’intento di riparare il tetto non calpestabile di un capannone è caduto dall’alto sfondandolo </t>
  </si>
  <si>
    <t>ottobre</t>
  </si>
  <si>
    <t>Iseo</t>
  </si>
  <si>
    <t>Imbianchino che stava svolgendo attività in casa privata, rinvenuto cadavere a distanza di tempo. Dinamica in fase di accertamento</t>
  </si>
  <si>
    <t>66-75</t>
  </si>
  <si>
    <t>Imbianchino</t>
  </si>
  <si>
    <t>PERU'</t>
  </si>
  <si>
    <t>Bagolino</t>
  </si>
  <si>
    <t>FOLGORATO DURANTE ATTIVITA' DI MANUTENZIONE DI RETE ELETTRICA SU TRALICCIO. DINAMICA IN FASE DI ACCERTAMENTO.</t>
  </si>
  <si>
    <t>da rettificare</t>
  </si>
  <si>
    <t>L'infortunato è deceduto per seppellimento causato dal franamento della parete di scavo</t>
  </si>
  <si>
    <t xml:space="preserve">Carpentiere </t>
  </si>
  <si>
    <t>Ponteranica</t>
  </si>
  <si>
    <t>TREVIOLO</t>
  </si>
  <si>
    <t>L'INFORTUNATO, MENTRE UTILIZZAVA MACCHNA PER RACCOLTA PANNOCCHIE, AZIONATA DA ALBERO CARDANICO COLLEGATO A TRATTORE, A CAUSA DELL'IMPIGLIMENTO DEGLI INDUMENTI NEGLI ORGANI IN MOVIMENTO DELLA MACCHINA, QUESTI ULTIMI SPROVVISTI DI RIPARI E DISPOSITIVI DI PROTEZIONE ADEGUATI, SUBENDO LESIONI CON ESITO MORTALE</t>
  </si>
  <si>
    <t>novembre</t>
  </si>
  <si>
    <t xml:space="preserve">Pozzuolo Martesana </t>
  </si>
  <si>
    <t>ARGENTINA</t>
  </si>
  <si>
    <t>manovale edile</t>
  </si>
  <si>
    <t>Precipitava da circa 10 metri da un’apertura, non visibile a causa della presenza di guaina bituminosa posata sulla soletta oggetto dei lavori</t>
  </si>
  <si>
    <t>IL LAVORATORE DURANTE UNO SPOSTAMENTO DELLA PLE, VENIVA SCHIACCIATO TRA IL PARAPETTO DEL CESTELLO E UNA SOLETTA IN CEMENTO ARMATO CHE COSTITUIVA LA COPERTURA DI UN CORSELLO</t>
  </si>
  <si>
    <t>Erba</t>
  </si>
  <si>
    <t>Conteggio di SESSO</t>
  </si>
  <si>
    <t>fino a 30</t>
  </si>
  <si>
    <t>over 75</t>
  </si>
  <si>
    <t>Conteggio di CLASSE DI ETA'</t>
  </si>
  <si>
    <t xml:space="preserve">Castenedolo </t>
  </si>
  <si>
    <t xml:space="preserve">PRECIPITATO DA CESTELLO PLE, RIBALTATA A SEGUITO DI URTO CON CARROPONTE (ALTEZZA CIRCA 10 MT). DINAMICA IN FASE DI ACCERTAMENTO </t>
  </si>
  <si>
    <t>dicembre</t>
  </si>
  <si>
    <t>(più elementi)</t>
  </si>
  <si>
    <t>ALTRO</t>
  </si>
  <si>
    <t>RECUPERO E PREPARAZIONE PER IL RICICLAGGIO DI CASCAMI E ROTTAMI METALLICI</t>
  </si>
  <si>
    <t>COSTRUZIONE DI OPERE DI PUBBLICA UTILITA' PER L'ENERGIA ELETTRICA E LE TELECOMUNICAZIONI</t>
  </si>
  <si>
    <t>STAMPA E SERVIZI CONNESSI ALLA STAMPA</t>
  </si>
  <si>
    <t xml:space="preserve"> ONLUS</t>
  </si>
  <si>
    <t>RIFIUTI</t>
  </si>
  <si>
    <t>RISTORAZIONE</t>
  </si>
  <si>
    <t>CURA E MANUTENZIONE DEL PAESAGGIO</t>
  </si>
  <si>
    <t>FABBRICAZIONE DI PITTURE, VERNICI E SMALTI, INCHIOSTRI DA STAMPA E ADESIVI SINTETICI</t>
  </si>
  <si>
    <t>FABBRICAZIONE MATERIE PLASTICHE IN FORME PRIMARIE</t>
  </si>
  <si>
    <t>PRODUZIONE ENERGIA ELETTRICA</t>
  </si>
  <si>
    <t>RIPARAZIONI MECCANICHE DI AUTOVEICOLI</t>
  </si>
  <si>
    <t>RIPARAZIONI MECCANICHE DI MEZZI PESANTI</t>
  </si>
  <si>
    <t>SERVIZI AMBIENTALI</t>
  </si>
  <si>
    <t>VERIFICA ARMI DA FUOCO</t>
  </si>
  <si>
    <t xml:space="preserve"> FABBRICAZIONE DI ARTICOLI IN
GOMMA E MATERIE PLASTICHE</t>
  </si>
  <si>
    <t>RIPARAZIONE E MANUTENZIONE PRODOTTI IN METALLO, MACCHINE ED APPARECCHIATURE</t>
  </si>
  <si>
    <t>FABBRICAZIONE DI CARTA E DI PRODOTTI DI CARTA</t>
  </si>
  <si>
    <t xml:space="preserve"> FABBRICAZIONE DI ALTRI
PRODOTTI DELLA
LAVORAZIONE DI MINERALI
NON METALLIFERI</t>
  </si>
  <si>
    <t xml:space="preserve">Conteggio di SETTORE </t>
  </si>
  <si>
    <t>SPECIFICA "ALTRO"</t>
  </si>
  <si>
    <t>Conteggio di RAPPORTO DI LAVORO</t>
  </si>
  <si>
    <t>Etichette di colonna</t>
  </si>
  <si>
    <t>Soncino</t>
  </si>
  <si>
    <t>SECONDO I PRIMI ACCERTAMENTI, IN CANTIERE ERANO IN CORSO ATTIVITÀ DI GETTO DEL
CALCESTRUZZO PER LA CREAZIONE DI FONDAMENTA PER LA REALIZZAZIONE DELLA RECINZIONE
PERIMETRALE ALL’EDIFICIO IN COSTRUZIONE E DI UNA PLATEA. L'INFORTUNATO ERA INTENTO NELL’ATTIVITÀ DI MOVIMENTAZIONE DEL TUBO FLESSIBILE IN GOMMA FINALE DEL BRACCIO DELLA BETONPOMPA, ESTESO DI CIRCA 25 METRI, NELLA ZONA IN CUI SAREBBE DOVUTA AVVENIRE LA GETTATA.
NELLE CIRCOSTANZE DELL’EVENTO INFORTUNISTICO, LA BETONPOMPA SI INCLINAVA SUL LATO
SINISTRO E L’INCLINAZIONE DELLA STESSA PROVOCAVA L’ABBASSAMENTO DEL BRACCIO CHE
COLPIVA MORTALMENTE ALLA TESTA IL LAVORATORE. DINAMICA IN CORSO DI ACCERTAMENTO</t>
  </si>
  <si>
    <t>Parina</t>
  </si>
  <si>
    <t>ALTRE ATTIVITA' DI PULIZIA SPECIALIZZATA</t>
  </si>
  <si>
    <t>L'INFORTUNATO SI POSIZIONAVA TRA LA BENNA E L'ASSE DELLE RUOTE ANTERIORI DELLA PALA
GOMMATA PER VERIFICARE UN PRESUNTO TRAFILAMENTO DI LIQUIDO DALL'IMPIANTO IDRAULICO
DEL MEZZO POSTO SUGLI ELEMENTI DI LEVERAGGIO DELLA BENNA, QUANDO IMPROVVISAMENTE
QUESTA SCENDEVA E LO SCHIACCIAVA</t>
  </si>
  <si>
    <t>Il lavoratore in copertura, si posizionava su superficie non portante, la quale cedeva facendolo precipitare a terra.</t>
  </si>
  <si>
    <t>BIANZONE (SO)</t>
  </si>
  <si>
    <t>DURANTE LA FASE DI LAVAGGIO DELLA MACCHINA DI DISTRIBUZIONE DEL CALCESTRUZZO, LAVORO ESEGUITO CON MACCHINA IN MOTO, IL LAVORATORE CADEVA ALL'INTERNO DELLA CANALA CONTENETE LA COCLEA; GLI ARTI INFERIORI VENIVANO IMPIGLIATI E TRASCINATI NEL MOTO ROTATORIO DELLA COCLEA.</t>
  </si>
  <si>
    <t>PULIZIA GENERALE</t>
  </si>
  <si>
    <t>Traona</t>
  </si>
  <si>
    <t>COLLABORTORE FAMILIARE</t>
  </si>
  <si>
    <t>mentre operava una macchina movimento terra (escavatore) di proprietà della società, finiva nel fiume Adda, restando intrappolato all'interno della cabina a circa tre metri di profondità</t>
  </si>
  <si>
    <t>RACCOLTA RIFIUTI</t>
  </si>
  <si>
    <t>RACCOLATA, TRATTAMENTO, SMALTIMENTO RIFIUTI</t>
  </si>
  <si>
    <t>l'infortunato è rimasto schiacciato ed incastrato tra il veicolo (mezzo operativo che aveva guidato fino a pochi istanti prima) e le autovetture parcheggiate a bordo strada, probabilmente nel tentativo di fermare il mezzo che si era rimesso in movimento dopo la sua discesa dalla cabina di guida.</t>
  </si>
  <si>
    <t>POSOGNE</t>
  </si>
  <si>
    <t>TRASPORTO TERRESTRE E TRASPORTO MEDIANTE CONDOTTE</t>
  </si>
  <si>
    <t>Gestioni di funicolari, ski-lift e seggiovie se non facenti parte dei sistemi di transito urbano o suburbano</t>
  </si>
  <si>
    <t>IL CORPO È STATO TROVATO A TERRA NEI PRESSI DELLA GARRITA INTERMEDIA DELLA SCIOVIA A DUNE ALTA DELL'IMPIATO DI RISALITA DELLA PISTA "PEDUNA" DELLA LOCALITA' PALOT - PISOGNE (BS). I SANITARI DELL'AREU HANNO DIAGNOSTICATO UN ARRESTO CARDIACO MA SI RIMANE IN ATTESA DEL RISULTATO DELLA AUTOPSIA DISPOSTA DAL MAGISTRATO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</si>
</sst>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Arial"/>
    </font>
    <font>
      <sz val="11"/>
      <name val="Arial"/>
      <family val="2"/>
    </font>
    <font>
      <b/>
      <sz val="12"/>
      <name val="Arial"/>
      <family val="2"/>
    </font>
    <font>
      <sz val="12"/>
      <name val="Arial"/>
      <family val="2"/>
    </font>
    <font>
      <sz val="9"/>
      <name val="Tahoma"/>
      <family val="2"/>
    </font>
    <font>
      <sz val="16"/>
      <name val="Arial"/>
      <family val="2"/>
    </font>
    <font>
      <b/>
      <sz val="18"/>
      <name val="Arial"/>
      <family val="2"/>
    </font>
    <font>
      <b/>
      <sz val="9"/>
      <name val="Tahoma"/>
      <family val="2"/>
    </font>
    <font>
      <b/>
      <sz val="14"/>
      <name val="Arial"/>
      <family val="2"/>
    </font>
    <font>
      <sz val="9"/>
      <name val="Arial"/>
      <family val="2"/>
    </font>
    <font>
      <b/>
      <sz val="12"/>
      <name val="Frugal Sans"/>
    </font>
    <font>
      <b/>
      <sz val="12"/>
      <name val="Tahoma"/>
      <family val="2"/>
    </font>
    <font>
      <b/>
      <sz val="20"/>
      <name val="Tahoma"/>
      <family val="2"/>
    </font>
    <font>
      <sz val="11"/>
      <name val="Tahoma"/>
      <family val="2"/>
    </font>
    <font>
      <sz val="18"/>
      <name val="Arial"/>
      <family val="2"/>
    </font>
    <font>
      <sz val="14"/>
      <name val="Arial"/>
      <family val="2"/>
    </font>
    <font>
      <b/>
      <sz val="18"/>
      <name val="Calibri"/>
      <family val="2"/>
      <scheme val="minor"/>
    </font>
    <font>
      <sz val="18"/>
      <name val="Calibri"/>
      <family val="2"/>
      <scheme val="minor"/>
    </font>
    <font>
      <sz val="10"/>
      <name val="MS Sans Serif"/>
      <family val="2"/>
    </font>
    <font>
      <sz val="11"/>
      <color theme="1"/>
      <name val="Calibri"/>
      <family val="2"/>
    </font>
    <font>
      <sz val="10"/>
      <name val="Arial"/>
      <family val="2"/>
    </font>
    <font>
      <sz val="8"/>
      <name val="Arial"/>
      <family val="2"/>
    </font>
    <font>
      <sz val="11"/>
      <name val="Calibri"/>
      <family val="2"/>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18" fillId="0" borderId="0"/>
    <xf numFmtId="0" fontId="19" fillId="0" borderId="0"/>
  </cellStyleXfs>
  <cellXfs count="65">
    <xf numFmtId="0" fontId="0" fillId="0" borderId="0" xfId="0"/>
    <xf numFmtId="0" fontId="2" fillId="0" borderId="0" xfId="0" applyFont="1"/>
    <xf numFmtId="0" fontId="3" fillId="0" borderId="0" xfId="0" applyFont="1"/>
    <xf numFmtId="0" fontId="1" fillId="0" borderId="0" xfId="0" applyFont="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4" fillId="0" borderId="0" xfId="0" applyFont="1" applyAlignment="1">
      <alignment horizontal="center" wrapText="1"/>
    </xf>
    <xf numFmtId="0" fontId="7" fillId="2" borderId="1" xfId="0"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top" wrapText="1"/>
    </xf>
    <xf numFmtId="14"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vertical="center"/>
    </xf>
    <xf numFmtId="0" fontId="14" fillId="0" borderId="0" xfId="0" applyFont="1" applyAlignment="1">
      <alignment vertical="center"/>
    </xf>
    <xf numFmtId="0" fontId="16" fillId="0" borderId="2" xfId="0" applyFont="1" applyBorder="1" applyAlignment="1">
      <alignment horizontal="center" vertical="center" wrapText="1"/>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16" fillId="0" borderId="2" xfId="0" applyFont="1" applyBorder="1" applyAlignment="1">
      <alignment horizontal="center" vertical="center"/>
    </xf>
    <xf numFmtId="0" fontId="16" fillId="0" borderId="6" xfId="0" applyFont="1" applyBorder="1" applyAlignment="1">
      <alignment horizontal="center" vertical="center" wrapText="1"/>
    </xf>
    <xf numFmtId="0" fontId="2" fillId="0" borderId="7" xfId="0" applyFont="1" applyBorder="1" applyAlignment="1">
      <alignment horizontal="center"/>
    </xf>
    <xf numFmtId="0" fontId="2" fillId="0" borderId="8" xfId="0" applyFont="1" applyBorder="1" applyAlignment="1">
      <alignment horizontal="center"/>
    </xf>
    <xf numFmtId="0" fontId="16" fillId="0" borderId="6" xfId="0" applyFont="1" applyBorder="1" applyAlignment="1">
      <alignment horizontal="center" vertical="center"/>
    </xf>
    <xf numFmtId="0" fontId="15" fillId="0" borderId="0" xfId="0" applyFont="1"/>
    <xf numFmtId="0" fontId="7" fillId="0" borderId="0" xfId="0" applyFont="1" applyAlignment="1">
      <alignment horizontal="center" wrapText="1"/>
    </xf>
    <xf numFmtId="49" fontId="4" fillId="0" borderId="0" xfId="0" applyNumberFormat="1" applyFont="1" applyAlignment="1">
      <alignment horizontal="center" wrapText="1"/>
    </xf>
    <xf numFmtId="14" fontId="4" fillId="0" borderId="0" xfId="0" applyNumberFormat="1" applyFont="1" applyAlignment="1">
      <alignment horizontal="center" wrapText="1"/>
    </xf>
    <xf numFmtId="0" fontId="9" fillId="0" borderId="0" xfId="0" applyFont="1" applyAlignment="1">
      <alignment vertical="top" wrapText="1"/>
    </xf>
    <xf numFmtId="1"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4" fillId="0" borderId="0" xfId="0" applyFont="1" applyAlignment="1">
      <alignment horizontal="center" vertical="center" wrapText="1"/>
    </xf>
    <xf numFmtId="0" fontId="9" fillId="0" borderId="1" xfId="0" applyFont="1" applyBorder="1" applyAlignment="1">
      <alignment horizontal="left" vertical="center" wrapText="1"/>
    </xf>
    <xf numFmtId="0" fontId="0" fillId="5" borderId="0" xfId="0" applyFill="1"/>
    <xf numFmtId="0" fontId="0" fillId="6" borderId="0" xfId="0" applyFill="1"/>
    <xf numFmtId="0" fontId="7" fillId="0" borderId="1" xfId="0" applyFont="1" applyBorder="1" applyAlignment="1">
      <alignment horizontal="center" wrapText="1"/>
    </xf>
    <xf numFmtId="14" fontId="4" fillId="0" borderId="1" xfId="0" applyNumberFormat="1" applyFont="1" applyBorder="1" applyAlignment="1">
      <alignment horizontal="center" wrapText="1"/>
    </xf>
    <xf numFmtId="0" fontId="4" fillId="0" borderId="1" xfId="0" applyFont="1" applyBorder="1" applyAlignment="1">
      <alignment horizontal="center" wrapText="1"/>
    </xf>
    <xf numFmtId="49" fontId="4" fillId="0" borderId="1" xfId="0" applyNumberFormat="1" applyFont="1" applyBorder="1" applyAlignment="1">
      <alignment horizontal="center" wrapText="1"/>
    </xf>
    <xf numFmtId="1" fontId="4" fillId="0" borderId="1" xfId="0" applyNumberFormat="1" applyFont="1" applyBorder="1" applyAlignment="1">
      <alignment horizontal="center" wrapText="1"/>
    </xf>
    <xf numFmtId="0" fontId="9" fillId="0" borderId="1" xfId="0" applyFont="1" applyBorder="1" applyAlignment="1">
      <alignment vertical="top" wrapText="1"/>
    </xf>
    <xf numFmtId="0" fontId="20" fillId="5" borderId="0" xfId="0" applyFont="1" applyFill="1"/>
    <xf numFmtId="0" fontId="0" fillId="5" borderId="0" xfId="0" applyFill="1" applyAlignment="1">
      <alignment horizontal="left"/>
    </xf>
    <xf numFmtId="0" fontId="22" fillId="0" borderId="1" xfId="0" applyFont="1" applyBorder="1" applyAlignment="1">
      <alignment vertical="center"/>
    </xf>
    <xf numFmtId="0" fontId="22" fillId="0" borderId="1" xfId="0" applyFont="1" applyBorder="1" applyAlignment="1">
      <alignment vertical="center" wrapText="1"/>
    </xf>
    <xf numFmtId="0" fontId="19" fillId="0" borderId="1" xfId="2" applyBorder="1" applyAlignment="1">
      <alignment horizontal="center" vertical="center" wrapText="1"/>
    </xf>
    <xf numFmtId="1" fontId="7" fillId="2" borderId="1" xfId="0" applyNumberFormat="1" applyFont="1" applyFill="1" applyBorder="1" applyAlignment="1">
      <alignment horizontal="center" vertical="center" wrapText="1"/>
    </xf>
    <xf numFmtId="1" fontId="4" fillId="0" borderId="0" xfId="0" applyNumberFormat="1" applyFont="1" applyAlignment="1">
      <alignment horizontal="center" wrapText="1"/>
    </xf>
    <xf numFmtId="0" fontId="9" fillId="0" borderId="0" xfId="0" applyFont="1" applyAlignment="1">
      <alignment wrapText="1"/>
    </xf>
    <xf numFmtId="0" fontId="7" fillId="3" borderId="0" xfId="0" applyFont="1" applyFill="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top"/>
    </xf>
    <xf numFmtId="0" fontId="13" fillId="0" borderId="0" xfId="0" applyFont="1" applyAlignment="1">
      <alignment horizontal="center" vertical="top" wrapText="1"/>
    </xf>
    <xf numFmtId="0" fontId="13" fillId="0" borderId="0" xfId="0" applyFont="1" applyAlignment="1">
      <alignment vertical="top" wrapText="1"/>
    </xf>
    <xf numFmtId="0" fontId="12" fillId="0" borderId="0" xfId="0" applyFont="1" applyAlignment="1">
      <alignment horizontal="center"/>
    </xf>
    <xf numFmtId="0" fontId="12" fillId="0" borderId="0" xfId="0" applyFont="1" applyAlignment="1">
      <alignment vertical="top"/>
    </xf>
    <xf numFmtId="0" fontId="4" fillId="4" borderId="0" xfId="0" applyFont="1" applyFill="1" applyAlignment="1">
      <alignment horizontal="left" vertical="top" wrapText="1"/>
    </xf>
    <xf numFmtId="0" fontId="4" fillId="4" borderId="0" xfId="0" applyFont="1" applyFill="1" applyAlignment="1">
      <alignment vertical="top" wrapText="1"/>
    </xf>
    <xf numFmtId="0" fontId="10" fillId="0" borderId="0" xfId="0" applyFont="1" applyAlignment="1">
      <alignment horizontal="center"/>
    </xf>
    <xf numFmtId="0" fontId="8" fillId="0" borderId="0" xfId="0" applyFont="1" applyAlignment="1">
      <alignment horizontal="center" vertical="center" wrapText="1"/>
    </xf>
    <xf numFmtId="15" fontId="8" fillId="0" borderId="0" xfId="0" applyNumberFormat="1" applyFont="1" applyAlignment="1">
      <alignment horizontal="center" vertical="center"/>
    </xf>
    <xf numFmtId="0" fontId="8" fillId="0" borderId="0" xfId="0" applyFont="1" applyAlignment="1">
      <alignment horizontal="center" vertical="center"/>
    </xf>
  </cellXfs>
  <cellStyles count="3">
    <cellStyle name="Normal" xfId="2" xr:uid="{5934FB65-722C-4AC1-A6B6-1C7F344B4F64}"/>
    <cellStyle name="Normale" xfId="0" builtinId="0"/>
    <cellStyle name="Normale 2" xfId="1" xr:uid="{C89C4AA3-DEA5-4790-94E4-E16CB671E2C2}"/>
  </cellStyles>
  <dxfs count="5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it-IT"/>
              <a:t>infortuni mortali 2006 - distribuzione mensile</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5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'Sintesi ATS '!#REF!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'Sintesi ATS '!#REF!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9E2-4AF0-A25E-AC0BAFC321ED}"/>
            </c:ext>
          </c:extLst>
        </c:ser>
        <c:dLbls>
          <c:showLegendKey val="0"/>
          <c:showVal val="0"/>
          <c:showCatName val="0"/>
          <c:showSerName val="0"/>
          <c:showPercent val="0"/>
          <c:showBubbleSize val="0"/>
        </c:dLbls>
        <c:gapWidth val="150"/>
        <c:axId val="421661784"/>
        <c:axId val="1"/>
      </c:barChart>
      <c:catAx>
        <c:axId val="42166178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it-IT"/>
                  <a:t>mesi 2006</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it-IT"/>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it-IT"/>
                  <a:t>n. I. M.</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it-IT"/>
          </a:p>
        </c:txPr>
        <c:crossAx val="4216617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it-IT"/>
              <a:t>N°  Infortuni mortali sul lavoro nell'anno 2024</a:t>
            </a:r>
          </a:p>
        </c:rich>
      </c:tx>
      <c:layout>
        <c:manualLayout>
          <c:xMode val="edge"/>
          <c:yMode val="edge"/>
          <c:x val="0.14668062821985192"/>
          <c:y val="3.581479466305304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it-IT"/>
        </a:p>
      </c:txPr>
    </c:title>
    <c:autoTitleDeleted val="0"/>
    <c:plotArea>
      <c:layout>
        <c:manualLayout>
          <c:layoutTarget val="inner"/>
          <c:xMode val="edge"/>
          <c:yMode val="edge"/>
          <c:x val="4.4884870538971847E-2"/>
          <c:y val="0.17855658873775343"/>
          <c:w val="0.91704509133008594"/>
          <c:h val="0.54186228040756124"/>
        </c:manualLayout>
      </c:layout>
      <c:barChart>
        <c:barDir val="col"/>
        <c:grouping val="clustered"/>
        <c:varyColors val="0"/>
        <c:ser>
          <c:idx val="0"/>
          <c:order val="0"/>
          <c:tx>
            <c:strRef>
              <c:f>'Sintesi ATS '!$C$4</c:f>
              <c:strCache>
                <c:ptCount val="1"/>
                <c:pt idx="0">
                  <c:v>N°  Infortuni  mortali</c:v>
                </c:pt>
              </c:strCache>
            </c:strRef>
          </c:tx>
          <c:spPr>
            <a:solidFill>
              <a:srgbClr val="FF0000"/>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400" b="1" i="0" u="none" strike="noStrike" kern="1200" baseline="0">
                    <a:solidFill>
                      <a:schemeClr val="tx1">
                        <a:lumMod val="50000"/>
                        <a:lumOff val="50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'Sintesi ATS '!$B$5:$B$12</c:f>
              <c:strCache>
                <c:ptCount val="8"/>
                <c:pt idx="0">
                  <c:v>BERGAMO</c:v>
                </c:pt>
                <c:pt idx="1">
                  <c:v>BRESCIA</c:v>
                </c:pt>
                <c:pt idx="2">
                  <c:v>CITTA' METROPOLITANA DI MILANO</c:v>
                </c:pt>
                <c:pt idx="3">
                  <c:v>INSUBRIA</c:v>
                </c:pt>
                <c:pt idx="4">
                  <c:v>BRIANZA</c:v>
                </c:pt>
                <c:pt idx="5">
                  <c:v>PAVIA</c:v>
                </c:pt>
                <c:pt idx="6">
                  <c:v>VAL PADANA</c:v>
                </c:pt>
                <c:pt idx="7">
                  <c:v>MONTAGNA</c:v>
                </c:pt>
              </c:strCache>
            </c:strRef>
          </c:cat>
          <c:val>
            <c:numRef>
              <c:f>'Sintesi ATS '!$C$5:$C$12</c:f>
              <c:numCache>
                <c:formatCode>General</c:formatCode>
                <c:ptCount val="8"/>
                <c:pt idx="0">
                  <c:v>6</c:v>
                </c:pt>
                <c:pt idx="1">
                  <c:v>17</c:v>
                </c:pt>
                <c:pt idx="2">
                  <c:v>13</c:v>
                </c:pt>
                <c:pt idx="3">
                  <c:v>5</c:v>
                </c:pt>
                <c:pt idx="4">
                  <c:v>7</c:v>
                </c:pt>
                <c:pt idx="5">
                  <c:v>5</c:v>
                </c:pt>
                <c:pt idx="6">
                  <c:v>5</c:v>
                </c:pt>
                <c:pt idx="7">
                  <c:v>5</c:v>
                </c:pt>
              </c:numCache>
            </c:numRef>
          </c:val>
          <c:extLst>
            <c:ext xmlns:c16="http://schemas.microsoft.com/office/drawing/2014/chart" uri="{C3380CC4-5D6E-409C-BE32-E72D297353CC}">
              <c16:uniqueId val="{00000000-A82A-440A-A9EB-F73BECB1533F}"/>
            </c:ext>
          </c:extLst>
        </c:ser>
        <c:dLbls>
          <c:dLblPos val="outEnd"/>
          <c:showLegendKey val="0"/>
          <c:showVal val="1"/>
          <c:showCatName val="0"/>
          <c:showSerName val="0"/>
          <c:showPercent val="0"/>
          <c:showBubbleSize val="0"/>
        </c:dLbls>
        <c:gapWidth val="444"/>
        <c:overlap val="-90"/>
        <c:axId val="421660472"/>
        <c:axId val="1"/>
      </c:barChart>
      <c:catAx>
        <c:axId val="421660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it-IT" sz="1600" b="1"/>
                  <a:t>ATS Lombarde</a:t>
                </a:r>
              </a:p>
            </c:rich>
          </c:tx>
          <c:layout>
            <c:manualLayout>
              <c:xMode val="edge"/>
              <c:yMode val="edge"/>
              <c:x val="0.6692015223782406"/>
              <c:y val="0.91356464676743898"/>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it-IT"/>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200" b="0" i="0" u="none" strike="noStrike" kern="1200" cap="all" spc="120" normalizeH="0" baseline="0">
                <a:solidFill>
                  <a:schemeClr val="tx1">
                    <a:lumMod val="65000"/>
                    <a:lumOff val="35000"/>
                  </a:schemeClr>
                </a:solidFill>
                <a:latin typeface="+mn-lt"/>
                <a:ea typeface="+mn-ea"/>
                <a:cs typeface="+mn-cs"/>
              </a:defRPr>
            </a:pPr>
            <a:endParaRPr lang="it-IT"/>
          </a:p>
        </c:txPr>
        <c:crossAx val="1"/>
        <c:crosses val="autoZero"/>
        <c:auto val="1"/>
        <c:lblAlgn val="ctr"/>
        <c:lblOffset val="100"/>
        <c:tickLblSkip val="1"/>
        <c:tickMarkSkip val="1"/>
        <c:noMultiLvlLbl val="0"/>
      </c:catAx>
      <c:valAx>
        <c:axId val="1"/>
        <c:scaling>
          <c:orientation val="minMax"/>
          <c:max val="20"/>
        </c:scaling>
        <c:delete val="1"/>
        <c:axPos val="l"/>
        <c:numFmt formatCode="General" sourceLinked="1"/>
        <c:majorTickMark val="out"/>
        <c:minorTickMark val="none"/>
        <c:tickLblPos val="nextTo"/>
        <c:crossAx val="421660472"/>
        <c:crosses val="autoZero"/>
        <c:crossBetween val="between"/>
        <c:majorUnit val="2"/>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it-IT"/>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pivotSource>
    <c:name>[ANNO 2024 Registro Regionale infortuni mortali sul lavoro.xlsx]andamento_mensile_2024!Tabella pivot1</c:name>
    <c:fmtId val="12"/>
  </c:pivotSource>
  <c:chart>
    <c:autoTitleDeleted val="1"/>
    <c:pivotFmts>
      <c:pivotFmt>
        <c:idx val="0"/>
        <c:spPr>
          <a:ln w="25400" cap="rnd">
            <a:solidFill>
              <a:schemeClr val="l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4F81BD"/>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4170038943013049E-2"/>
          <c:y val="7.2688493443719984E-2"/>
          <c:w val="0.96272765777213043"/>
          <c:h val="0.80092490462983623"/>
        </c:manualLayout>
      </c:layout>
      <c:lineChart>
        <c:grouping val="standard"/>
        <c:varyColors val="0"/>
        <c:ser>
          <c:idx val="0"/>
          <c:order val="0"/>
          <c:tx>
            <c:strRef>
              <c:f>andamento_mensile_2024!$F$3</c:f>
              <c:strCache>
                <c:ptCount val="1"/>
                <c:pt idx="0">
                  <c:v>Totale</c:v>
                </c:pt>
              </c:strCache>
            </c:strRef>
          </c:tx>
          <c:spPr>
            <a:ln w="25400" cap="rnd">
              <a:solidFill>
                <a:schemeClr val="lt1"/>
              </a:solidFill>
              <a:round/>
            </a:ln>
            <a:effectLst>
              <a:outerShdw dist="25400" dir="2700000" algn="tl" rotWithShape="0">
                <a:schemeClr val="accent1"/>
              </a:outerShdw>
            </a:effectLst>
          </c:spPr>
          <c:marker>
            <c:symbol val="circle"/>
            <c:size val="14"/>
            <c:spPr>
              <a:solidFill>
                <a:schemeClr val="accent1"/>
              </a:solidFill>
              <a:ln>
                <a:noFill/>
              </a:ln>
              <a:effectLst/>
            </c:spPr>
          </c:marker>
          <c:dLbls>
            <c:spPr>
              <a:solidFill>
                <a:srgbClr val="4F81BD"/>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andamento_mensile_2024!$E$4:$E$16</c:f>
              <c:strCache>
                <c:ptCount val="12"/>
                <c:pt idx="0">
                  <c:v>gennaio</c:v>
                </c:pt>
                <c:pt idx="1">
                  <c:v>febbraio</c:v>
                </c:pt>
                <c:pt idx="2">
                  <c:v>marzo</c:v>
                </c:pt>
                <c:pt idx="3">
                  <c:v>aprile</c:v>
                </c:pt>
                <c:pt idx="4">
                  <c:v>maggio</c:v>
                </c:pt>
                <c:pt idx="5">
                  <c:v>giugno</c:v>
                </c:pt>
                <c:pt idx="6">
                  <c:v>luglio</c:v>
                </c:pt>
                <c:pt idx="7">
                  <c:v>agosto</c:v>
                </c:pt>
                <c:pt idx="8">
                  <c:v>settembre</c:v>
                </c:pt>
                <c:pt idx="9">
                  <c:v>ottobre</c:v>
                </c:pt>
                <c:pt idx="10">
                  <c:v>novembre</c:v>
                </c:pt>
                <c:pt idx="11">
                  <c:v>dicembre</c:v>
                </c:pt>
              </c:strCache>
            </c:strRef>
          </c:cat>
          <c:val>
            <c:numRef>
              <c:f>andamento_mensile_2024!$F$4:$F$16</c:f>
              <c:numCache>
                <c:formatCode>General</c:formatCode>
                <c:ptCount val="12"/>
                <c:pt idx="0">
                  <c:v>3</c:v>
                </c:pt>
                <c:pt idx="1">
                  <c:v>3</c:v>
                </c:pt>
                <c:pt idx="2">
                  <c:v>4</c:v>
                </c:pt>
                <c:pt idx="3">
                  <c:v>7</c:v>
                </c:pt>
                <c:pt idx="4">
                  <c:v>4</c:v>
                </c:pt>
                <c:pt idx="5">
                  <c:v>5</c:v>
                </c:pt>
                <c:pt idx="6">
                  <c:v>3</c:v>
                </c:pt>
                <c:pt idx="7">
                  <c:v>9</c:v>
                </c:pt>
                <c:pt idx="8">
                  <c:v>10</c:v>
                </c:pt>
                <c:pt idx="9">
                  <c:v>4</c:v>
                </c:pt>
                <c:pt idx="10">
                  <c:v>3</c:v>
                </c:pt>
                <c:pt idx="11">
                  <c:v>8</c:v>
                </c:pt>
              </c:numCache>
            </c:numRef>
          </c:val>
          <c:smooth val="0"/>
          <c:extLst>
            <c:ext xmlns:c16="http://schemas.microsoft.com/office/drawing/2014/chart" uri="{C3380CC4-5D6E-409C-BE32-E72D297353CC}">
              <c16:uniqueId val="{00000000-9990-4245-85B2-B94B2FBF17D5}"/>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marker val="1"/>
        <c:smooth val="0"/>
        <c:axId val="806414784"/>
        <c:axId val="806412264"/>
      </c:lineChart>
      <c:catAx>
        <c:axId val="8064147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mn-lt"/>
                <a:ea typeface="+mn-ea"/>
                <a:cs typeface="+mn-cs"/>
              </a:defRPr>
            </a:pPr>
            <a:endParaRPr lang="it-IT"/>
          </a:p>
        </c:txPr>
        <c:crossAx val="806412264"/>
        <c:crosses val="autoZero"/>
        <c:auto val="1"/>
        <c:lblAlgn val="ctr"/>
        <c:lblOffset val="100"/>
        <c:noMultiLvlLbl val="0"/>
      </c:catAx>
      <c:valAx>
        <c:axId val="806412264"/>
        <c:scaling>
          <c:orientation val="minMax"/>
        </c:scaling>
        <c:delete val="1"/>
        <c:axPos val="l"/>
        <c:numFmt formatCode="General" sourceLinked="1"/>
        <c:majorTickMark val="none"/>
        <c:minorTickMark val="none"/>
        <c:tickLblPos val="nextTo"/>
        <c:crossAx val="806414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noFill/>
      <a:round/>
    </a:ln>
    <a:effectLst/>
  </c:spPr>
  <c:txPr>
    <a:bodyPr/>
    <a:lstStyle/>
    <a:p>
      <a:pPr>
        <a:defRPr/>
      </a:pPr>
      <a:endParaRPr lang="it-I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pivotSource>
    <c:name>[ANNO 2024 Registro Regionale infortuni mortali sul lavoro.xlsx]descrittive!Tabella pivot2</c:name>
    <c:fmtId val="1"/>
  </c:pivotSource>
  <c:chart>
    <c:autoTitleDeleted val="1"/>
    <c:pivotFmts>
      <c:pivotFm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65000"/>
                      <a:lumOff val="35000"/>
                    </a:schemeClr>
                  </a:solidFill>
                  <a:latin typeface="+mn-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pivotFmt>
      <c:pivotFmt>
        <c:idx val="2"/>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pivotFmt>
    </c:pivotFmts>
    <c:plotArea>
      <c:layout/>
      <c:doughnutChart>
        <c:varyColors val="1"/>
        <c:ser>
          <c:idx val="0"/>
          <c:order val="0"/>
          <c:tx>
            <c:strRef>
              <c:f>descrittive!$B$1</c:f>
              <c:strCache>
                <c:ptCount val="1"/>
                <c:pt idx="0">
                  <c:v>Totale</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5FF-4862-AD04-524944F8D5FD}"/>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5FF-4862-AD04-524944F8D5FD}"/>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65000"/>
                        <a:lumOff val="3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descrittive!$A$2:$A$4</c:f>
              <c:strCache>
                <c:ptCount val="2"/>
                <c:pt idx="0">
                  <c:v>F</c:v>
                </c:pt>
                <c:pt idx="1">
                  <c:v>M</c:v>
                </c:pt>
              </c:strCache>
            </c:strRef>
          </c:cat>
          <c:val>
            <c:numRef>
              <c:f>descrittive!$B$2:$B$4</c:f>
              <c:numCache>
                <c:formatCode>General</c:formatCode>
                <c:ptCount val="2"/>
                <c:pt idx="0">
                  <c:v>1</c:v>
                </c:pt>
                <c:pt idx="1">
                  <c:v>62</c:v>
                </c:pt>
              </c:numCache>
            </c:numRef>
          </c:val>
          <c:extLst>
            <c:ext xmlns:c16="http://schemas.microsoft.com/office/drawing/2014/chart" uri="{C3380CC4-5D6E-409C-BE32-E72D297353CC}">
              <c16:uniqueId val="{00000000-06A3-4CAB-AE5E-B48C4A33F36C}"/>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7583333333333333"/>
          <c:y val="0.38482137649460485"/>
          <c:w val="0.14814814814814814"/>
          <c:h val="0.257113954505686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pivotSource>
    <c:name>[ANNO 2024 Registro Regionale infortuni mortali sul lavoro.xlsx]descrittive!Tabella pivot3</c:name>
    <c:fmtId val="0"/>
  </c:pivotSource>
  <c:chart>
    <c:autoTitleDeleted val="1"/>
    <c:pivotFmts>
      <c:pivotFm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mn-lt"/>
                  <a:ea typeface="+mn-ea"/>
                  <a:cs typeface="+mn-cs"/>
                </a:defRPr>
              </a:pPr>
              <a:endParaRPr lang="it-IT"/>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descrittive!$B$11</c:f>
              <c:strCache>
                <c:ptCount val="1"/>
                <c:pt idx="0">
                  <c:v>Totale</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50000"/>
                        <a:lumOff val="50000"/>
                      </a:schemeClr>
                    </a:solidFill>
                    <a:latin typeface="+mn-lt"/>
                    <a:ea typeface="+mn-ea"/>
                    <a:cs typeface="+mn-cs"/>
                  </a:defRPr>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descrittive!$A$12:$A$18</c:f>
              <c:strCache>
                <c:ptCount val="6"/>
                <c:pt idx="0">
                  <c:v>31-40</c:v>
                </c:pt>
                <c:pt idx="1">
                  <c:v>41-55</c:v>
                </c:pt>
                <c:pt idx="2">
                  <c:v>56-65</c:v>
                </c:pt>
                <c:pt idx="3">
                  <c:v>66-75</c:v>
                </c:pt>
                <c:pt idx="4">
                  <c:v>fino a 30</c:v>
                </c:pt>
                <c:pt idx="5">
                  <c:v>over 75</c:v>
                </c:pt>
              </c:strCache>
            </c:strRef>
          </c:cat>
          <c:val>
            <c:numRef>
              <c:f>descrittive!$B$12:$B$18</c:f>
              <c:numCache>
                <c:formatCode>General</c:formatCode>
                <c:ptCount val="6"/>
                <c:pt idx="0">
                  <c:v>6</c:v>
                </c:pt>
                <c:pt idx="1">
                  <c:v>24</c:v>
                </c:pt>
                <c:pt idx="2">
                  <c:v>16</c:v>
                </c:pt>
                <c:pt idx="3">
                  <c:v>9</c:v>
                </c:pt>
                <c:pt idx="4">
                  <c:v>5</c:v>
                </c:pt>
                <c:pt idx="5">
                  <c:v>3</c:v>
                </c:pt>
              </c:numCache>
            </c:numRef>
          </c:val>
          <c:extLst>
            <c:ext xmlns:c16="http://schemas.microsoft.com/office/drawing/2014/chart" uri="{C3380CC4-5D6E-409C-BE32-E72D297353CC}">
              <c16:uniqueId val="{00000000-E16C-4BD6-B794-77D7AE89929D}"/>
            </c:ext>
          </c:extLst>
        </c:ser>
        <c:dLbls>
          <c:dLblPos val="inEnd"/>
          <c:showLegendKey val="0"/>
          <c:showVal val="1"/>
          <c:showCatName val="0"/>
          <c:showSerName val="0"/>
          <c:showPercent val="0"/>
          <c:showBubbleSize val="0"/>
        </c:dLbls>
        <c:gapWidth val="100"/>
        <c:overlap val="-24"/>
        <c:axId val="810767680"/>
        <c:axId val="810768040"/>
      </c:barChart>
      <c:catAx>
        <c:axId val="81076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it-IT"/>
          </a:p>
        </c:txPr>
        <c:crossAx val="810768040"/>
        <c:crosses val="autoZero"/>
        <c:auto val="1"/>
        <c:lblAlgn val="ctr"/>
        <c:lblOffset val="100"/>
        <c:noMultiLvlLbl val="0"/>
      </c:catAx>
      <c:valAx>
        <c:axId val="81076804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10767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pivotSource>
    <c:name>[ANNO 2024 Registro Regionale infortuni mortali sul lavoro.xlsx]descrittive!Tabella pivot1</c:name>
    <c:fmtId val="2"/>
  </c:pivotSource>
  <c:chart>
    <c:autoTitleDeleted val="1"/>
    <c:pivotFmts>
      <c:pivotFmt>
        <c:idx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pivotFmt>
      <c:pivotFmt>
        <c:idx val="2"/>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pivotFmt>
      <c:pivotFmt>
        <c:idx val="3"/>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pivotFmt>
      <c:pivotFmt>
        <c:idx val="4"/>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pivotFmt>
      <c:pivotFmt>
        <c:idx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pivotFmt>
    </c:pivotFmts>
    <c:plotArea>
      <c:layout/>
      <c:doughnutChart>
        <c:varyColors val="1"/>
        <c:ser>
          <c:idx val="0"/>
          <c:order val="0"/>
          <c:tx>
            <c:strRef>
              <c:f>descrittive!$B$25</c:f>
              <c:strCache>
                <c:ptCount val="1"/>
                <c:pt idx="0">
                  <c:v>Totale</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39DC-4565-ADF8-974067EBEA00}"/>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39DC-4565-ADF8-974067EBEA00}"/>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39DC-4565-ADF8-974067EBEA00}"/>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39DC-4565-ADF8-974067EBEA00}"/>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39DC-4565-ADF8-974067EBEA0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descrittive!$A$26:$A$31</c:f>
              <c:strCache>
                <c:ptCount val="5"/>
                <c:pt idx="0">
                  <c:v>AGRICOLTURA</c:v>
                </c:pt>
                <c:pt idx="1">
                  <c:v>COSTRUZIONI</c:v>
                </c:pt>
                <c:pt idx="2">
                  <c:v>METALMECCANICA</c:v>
                </c:pt>
                <c:pt idx="3">
                  <c:v>TRASPORTI</c:v>
                </c:pt>
                <c:pt idx="4">
                  <c:v>ALTRO</c:v>
                </c:pt>
              </c:strCache>
            </c:strRef>
          </c:cat>
          <c:val>
            <c:numRef>
              <c:f>descrittive!$B$26:$B$31</c:f>
              <c:numCache>
                <c:formatCode>General</c:formatCode>
                <c:ptCount val="5"/>
                <c:pt idx="0">
                  <c:v>8</c:v>
                </c:pt>
                <c:pt idx="1">
                  <c:v>22</c:v>
                </c:pt>
                <c:pt idx="2">
                  <c:v>7</c:v>
                </c:pt>
                <c:pt idx="3">
                  <c:v>3</c:v>
                </c:pt>
                <c:pt idx="4">
                  <c:v>21</c:v>
                </c:pt>
              </c:numCache>
            </c:numRef>
          </c:val>
          <c:extLst>
            <c:ext xmlns:c16="http://schemas.microsoft.com/office/drawing/2014/chart" uri="{C3380CC4-5D6E-409C-BE32-E72D297353CC}">
              <c16:uniqueId val="{00000000-D082-47EB-B573-6852E6E4A942}"/>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0</xdr:colOff>
      <xdr:row>46</xdr:row>
      <xdr:rowOff>144780</xdr:rowOff>
    </xdr:from>
    <xdr:to>
      <xdr:col>4</xdr:col>
      <xdr:colOff>0</xdr:colOff>
      <xdr:row>68</xdr:row>
      <xdr:rowOff>0</xdr:rowOff>
    </xdr:to>
    <xdr:graphicFrame macro="">
      <xdr:nvGraphicFramePr>
        <xdr:cNvPr id="2850908" name="Chart 2">
          <a:extLst>
            <a:ext uri="{FF2B5EF4-FFF2-40B4-BE49-F238E27FC236}">
              <a16:creationId xmlns:a16="http://schemas.microsoft.com/office/drawing/2014/main" id="{DCA49EF7-6D09-8842-EF70-591B3AA8F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642620</xdr:colOff>
      <xdr:row>1</xdr:row>
      <xdr:rowOff>297180</xdr:rowOff>
    </xdr:from>
    <xdr:to>
      <xdr:col>16</xdr:col>
      <xdr:colOff>304800</xdr:colOff>
      <xdr:row>36</xdr:row>
      <xdr:rowOff>139700</xdr:rowOff>
    </xdr:to>
    <xdr:graphicFrame macro="">
      <xdr:nvGraphicFramePr>
        <xdr:cNvPr id="2850909" name="Chart 8">
          <a:extLst>
            <a:ext uri="{FF2B5EF4-FFF2-40B4-BE49-F238E27FC236}">
              <a16:creationId xmlns:a16="http://schemas.microsoft.com/office/drawing/2014/main" id="{CE3C622E-8AC1-4B4D-F875-9AA53FEC6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2</xdr:row>
      <xdr:rowOff>47624</xdr:rowOff>
    </xdr:from>
    <xdr:to>
      <xdr:col>19</xdr:col>
      <xdr:colOff>135548</xdr:colOff>
      <xdr:row>32</xdr:row>
      <xdr:rowOff>123824</xdr:rowOff>
    </xdr:to>
    <xdr:graphicFrame macro="">
      <xdr:nvGraphicFramePr>
        <xdr:cNvPr id="3" name="Grafico 2">
          <a:extLst>
            <a:ext uri="{FF2B5EF4-FFF2-40B4-BE49-F238E27FC236}">
              <a16:creationId xmlns:a16="http://schemas.microsoft.com/office/drawing/2014/main" id="{5D8F8586-AFF5-DFF6-3107-423F34F45D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0</xdr:row>
      <xdr:rowOff>142875</xdr:rowOff>
    </xdr:from>
    <xdr:to>
      <xdr:col>8</xdr:col>
      <xdr:colOff>114300</xdr:colOff>
      <xdr:row>17</xdr:row>
      <xdr:rowOff>133350</xdr:rowOff>
    </xdr:to>
    <xdr:graphicFrame macro="">
      <xdr:nvGraphicFramePr>
        <xdr:cNvPr id="2" name="Grafico 1">
          <a:extLst>
            <a:ext uri="{FF2B5EF4-FFF2-40B4-BE49-F238E27FC236}">
              <a16:creationId xmlns:a16="http://schemas.microsoft.com/office/drawing/2014/main" id="{02444B06-80F6-4423-37A0-592D944E5C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419100</xdr:colOff>
      <xdr:row>0</xdr:row>
      <xdr:rowOff>57150</xdr:rowOff>
    </xdr:from>
    <xdr:to>
      <xdr:col>16</xdr:col>
      <xdr:colOff>114300</xdr:colOff>
      <xdr:row>17</xdr:row>
      <xdr:rowOff>47625</xdr:rowOff>
    </xdr:to>
    <xdr:graphicFrame macro="">
      <xdr:nvGraphicFramePr>
        <xdr:cNvPr id="3" name="Grafico 2">
          <a:extLst>
            <a:ext uri="{FF2B5EF4-FFF2-40B4-BE49-F238E27FC236}">
              <a16:creationId xmlns:a16="http://schemas.microsoft.com/office/drawing/2014/main" id="{6FC9C635-8CBF-A409-0B88-2AEC003897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457200</xdr:colOff>
      <xdr:row>0</xdr:row>
      <xdr:rowOff>133350</xdr:rowOff>
    </xdr:from>
    <xdr:to>
      <xdr:col>24</xdr:col>
      <xdr:colOff>152400</xdr:colOff>
      <xdr:row>17</xdr:row>
      <xdr:rowOff>123825</xdr:rowOff>
    </xdr:to>
    <xdr:graphicFrame macro="">
      <xdr:nvGraphicFramePr>
        <xdr:cNvPr id="4" name="Grafico 3">
          <a:extLst>
            <a:ext uri="{FF2B5EF4-FFF2-40B4-BE49-F238E27FC236}">
              <a16:creationId xmlns:a16="http://schemas.microsoft.com/office/drawing/2014/main" id="{D5D2C116-8E2F-8A5E-7E7A-C4F0F1816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561975</xdr:colOff>
      <xdr:row>3</xdr:row>
      <xdr:rowOff>50831</xdr:rowOff>
    </xdr:from>
    <xdr:to>
      <xdr:col>19</xdr:col>
      <xdr:colOff>138588</xdr:colOff>
      <xdr:row>37</xdr:row>
      <xdr:rowOff>136181</xdr:rowOff>
    </xdr:to>
    <xdr:pic>
      <xdr:nvPicPr>
        <xdr:cNvPr id="2" name="Immagine 1">
          <a:extLst>
            <a:ext uri="{FF2B5EF4-FFF2-40B4-BE49-F238E27FC236}">
              <a16:creationId xmlns:a16="http://schemas.microsoft.com/office/drawing/2014/main" id="{0043F88E-90BD-40BF-96D8-193DAEFC76FF}"/>
            </a:ext>
          </a:extLst>
        </xdr:cNvPr>
        <xdr:cNvPicPr>
          <a:picLocks noChangeAspect="1"/>
        </xdr:cNvPicPr>
      </xdr:nvPicPr>
      <xdr:blipFill rotWithShape="1">
        <a:blip xmlns:r="http://schemas.openxmlformats.org/officeDocument/2006/relationships" r:embed="rId1"/>
        <a:srcRect l="584" r="-1" b="5916"/>
        <a:stretch/>
      </xdr:blipFill>
      <xdr:spPr>
        <a:xfrm>
          <a:off x="1171575" y="536606"/>
          <a:ext cx="10549413" cy="5590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261939</xdr:colOff>
      <xdr:row>5</xdr:row>
      <xdr:rowOff>80593</xdr:rowOff>
    </xdr:from>
    <xdr:to>
      <xdr:col>9</xdr:col>
      <xdr:colOff>47625</xdr:colOff>
      <xdr:row>24</xdr:row>
      <xdr:rowOff>9523</xdr:rowOff>
    </xdr:to>
    <xdr:pic>
      <xdr:nvPicPr>
        <xdr:cNvPr id="2" name="Immagine 1">
          <a:extLst>
            <a:ext uri="{FF2B5EF4-FFF2-40B4-BE49-F238E27FC236}">
              <a16:creationId xmlns:a16="http://schemas.microsoft.com/office/drawing/2014/main" id="{F49B1F0B-F99C-4D4E-A622-5CBEF9ADF8CE}"/>
            </a:ext>
          </a:extLst>
        </xdr:cNvPr>
        <xdr:cNvPicPr>
          <a:picLocks noChangeAspect="1"/>
        </xdr:cNvPicPr>
      </xdr:nvPicPr>
      <xdr:blipFill>
        <a:blip xmlns:r="http://schemas.openxmlformats.org/officeDocument/2006/relationships" r:embed="rId1"/>
        <a:stretch>
          <a:fillRect/>
        </a:stretch>
      </xdr:blipFill>
      <xdr:spPr>
        <a:xfrm>
          <a:off x="871539" y="890218"/>
          <a:ext cx="4662486" cy="3005505"/>
        </a:xfrm>
        <a:prstGeom prst="rect">
          <a:avLst/>
        </a:prstGeom>
      </xdr:spPr>
    </xdr:pic>
    <xdr:clientData/>
  </xdr:twoCellAnchor>
  <xdr:twoCellAnchor>
    <xdr:from>
      <xdr:col>1</xdr:col>
      <xdr:colOff>285751</xdr:colOff>
      <xdr:row>0</xdr:row>
      <xdr:rowOff>152400</xdr:rowOff>
    </xdr:from>
    <xdr:to>
      <xdr:col>20</xdr:col>
      <xdr:colOff>381000</xdr:colOff>
      <xdr:row>4</xdr:row>
      <xdr:rowOff>95250</xdr:rowOff>
    </xdr:to>
    <xdr:sp macro="" textlink="">
      <xdr:nvSpPr>
        <xdr:cNvPr id="3" name="Rettangolo con angoli arrotondati 2">
          <a:extLst>
            <a:ext uri="{FF2B5EF4-FFF2-40B4-BE49-F238E27FC236}">
              <a16:creationId xmlns:a16="http://schemas.microsoft.com/office/drawing/2014/main" id="{51297FC1-9D5B-400C-B97F-B09AA688D5F9}"/>
            </a:ext>
          </a:extLst>
        </xdr:cNvPr>
        <xdr:cNvSpPr/>
      </xdr:nvSpPr>
      <xdr:spPr bwMode="auto">
        <a:xfrm>
          <a:off x="895351" y="152400"/>
          <a:ext cx="11677649" cy="590550"/>
        </a:xfrm>
        <a:prstGeom prst="roundRect">
          <a:avLst/>
        </a:prstGeom>
        <a:ln>
          <a:solidFill>
            <a:schemeClr val="bg1"/>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ctr"/>
          <a:r>
            <a:rPr lang="it-IT" sz="1600" b="0">
              <a:solidFill>
                <a:schemeClr val="tx1">
                  <a:lumMod val="75000"/>
                  <a:lumOff val="25000"/>
                </a:schemeClr>
              </a:solidFill>
              <a:latin typeface="+mn-lt"/>
            </a:rPr>
            <a:t>Sintesi</a:t>
          </a:r>
          <a:r>
            <a:rPr lang="it-IT" sz="1600" b="0" baseline="0">
              <a:solidFill>
                <a:schemeClr val="tx1">
                  <a:lumMod val="75000"/>
                  <a:lumOff val="25000"/>
                </a:schemeClr>
              </a:solidFill>
              <a:latin typeface="+mn-lt"/>
            </a:rPr>
            <a:t> Inforuni mortali indagati dai Servizi di Prevenzione e Sicurezza Ambienti di Lavoro (PSAL) delle ATS </a:t>
          </a:r>
        </a:p>
        <a:p>
          <a:pPr algn="ctr"/>
          <a:r>
            <a:rPr lang="it-IT" sz="1600" b="0" baseline="0">
              <a:solidFill>
                <a:schemeClr val="tx1">
                  <a:lumMod val="75000"/>
                  <a:lumOff val="25000"/>
                </a:schemeClr>
              </a:solidFill>
              <a:latin typeface="+mn-lt"/>
            </a:rPr>
            <a:t>Anni 2018-2023</a:t>
          </a:r>
          <a:endParaRPr lang="it-IT" sz="1600" b="0">
            <a:solidFill>
              <a:schemeClr val="tx1">
                <a:lumMod val="75000"/>
                <a:lumOff val="25000"/>
              </a:schemeClr>
            </a:solidFill>
            <a:latin typeface="+mn-lt"/>
          </a:endParaRPr>
        </a:p>
      </xdr:txBody>
    </xdr:sp>
    <xdr:clientData/>
  </xdr:twoCellAnchor>
  <xdr:twoCellAnchor editAs="oneCell">
    <xdr:from>
      <xdr:col>1</xdr:col>
      <xdr:colOff>252413</xdr:colOff>
      <xdr:row>24</xdr:row>
      <xdr:rowOff>130889</xdr:rowOff>
    </xdr:from>
    <xdr:to>
      <xdr:col>9</xdr:col>
      <xdr:colOff>59531</xdr:colOff>
      <xdr:row>43</xdr:row>
      <xdr:rowOff>70439</xdr:rowOff>
    </xdr:to>
    <xdr:pic>
      <xdr:nvPicPr>
        <xdr:cNvPr id="4" name="Immagine 3">
          <a:extLst>
            <a:ext uri="{FF2B5EF4-FFF2-40B4-BE49-F238E27FC236}">
              <a16:creationId xmlns:a16="http://schemas.microsoft.com/office/drawing/2014/main" id="{81348861-7696-4CFC-8595-B92DE435D7D1}"/>
            </a:ext>
          </a:extLst>
        </xdr:cNvPr>
        <xdr:cNvPicPr>
          <a:picLocks noChangeAspect="1"/>
        </xdr:cNvPicPr>
      </xdr:nvPicPr>
      <xdr:blipFill>
        <a:blip xmlns:r="http://schemas.openxmlformats.org/officeDocument/2006/relationships" r:embed="rId2"/>
        <a:stretch>
          <a:fillRect/>
        </a:stretch>
      </xdr:blipFill>
      <xdr:spPr>
        <a:xfrm>
          <a:off x="862013" y="4017089"/>
          <a:ext cx="4683918" cy="3016125"/>
        </a:xfrm>
        <a:prstGeom prst="rect">
          <a:avLst/>
        </a:prstGeom>
      </xdr:spPr>
    </xdr:pic>
    <xdr:clientData/>
  </xdr:twoCellAnchor>
  <xdr:twoCellAnchor editAs="oneCell">
    <xdr:from>
      <xdr:col>9</xdr:col>
      <xdr:colOff>302816</xdr:colOff>
      <xdr:row>5</xdr:row>
      <xdr:rowOff>76199</xdr:rowOff>
    </xdr:from>
    <xdr:to>
      <xdr:col>20</xdr:col>
      <xdr:colOff>360571</xdr:colOff>
      <xdr:row>24</xdr:row>
      <xdr:rowOff>9524</xdr:rowOff>
    </xdr:to>
    <xdr:pic>
      <xdr:nvPicPr>
        <xdr:cNvPr id="5" name="Immagine 4">
          <a:extLst>
            <a:ext uri="{FF2B5EF4-FFF2-40B4-BE49-F238E27FC236}">
              <a16:creationId xmlns:a16="http://schemas.microsoft.com/office/drawing/2014/main" id="{CD44CCE0-735A-4A6D-9562-99E5EB08C125}"/>
            </a:ext>
          </a:extLst>
        </xdr:cNvPr>
        <xdr:cNvPicPr>
          <a:picLocks noChangeAspect="1"/>
        </xdr:cNvPicPr>
      </xdr:nvPicPr>
      <xdr:blipFill>
        <a:blip xmlns:r="http://schemas.openxmlformats.org/officeDocument/2006/relationships" r:embed="rId3"/>
        <a:stretch>
          <a:fillRect/>
        </a:stretch>
      </xdr:blipFill>
      <xdr:spPr>
        <a:xfrm>
          <a:off x="5789216" y="885824"/>
          <a:ext cx="6763355" cy="3009900"/>
        </a:xfrm>
        <a:prstGeom prst="rect">
          <a:avLst/>
        </a:prstGeom>
      </xdr:spPr>
    </xdr:pic>
    <xdr:clientData/>
  </xdr:twoCellAnchor>
  <xdr:twoCellAnchor editAs="oneCell">
    <xdr:from>
      <xdr:col>9</xdr:col>
      <xdr:colOff>276225</xdr:colOff>
      <xdr:row>24</xdr:row>
      <xdr:rowOff>135731</xdr:rowOff>
    </xdr:from>
    <xdr:to>
      <xdr:col>20</xdr:col>
      <xdr:colOff>361951</xdr:colOff>
      <xdr:row>34</xdr:row>
      <xdr:rowOff>9523</xdr:rowOff>
    </xdr:to>
    <xdr:pic>
      <xdr:nvPicPr>
        <xdr:cNvPr id="6" name="Immagine 5">
          <a:extLst>
            <a:ext uri="{FF2B5EF4-FFF2-40B4-BE49-F238E27FC236}">
              <a16:creationId xmlns:a16="http://schemas.microsoft.com/office/drawing/2014/main" id="{D171F0AE-7FBC-4C1F-8464-B4F0BE5AE371}"/>
            </a:ext>
          </a:extLst>
        </xdr:cNvPr>
        <xdr:cNvPicPr>
          <a:picLocks noChangeAspect="1"/>
        </xdr:cNvPicPr>
      </xdr:nvPicPr>
      <xdr:blipFill>
        <a:blip xmlns:r="http://schemas.openxmlformats.org/officeDocument/2006/relationships" r:embed="rId4"/>
        <a:stretch>
          <a:fillRect/>
        </a:stretch>
      </xdr:blipFill>
      <xdr:spPr>
        <a:xfrm>
          <a:off x="5762625" y="4021931"/>
          <a:ext cx="6791326" cy="149304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na Marsomino" refreshedDate="45656.508689120368" createdVersion="8" refreshedVersion="8" minRefreshableVersion="3" recordCount="69" xr:uid="{03D5A952-B850-429D-82B7-F26B36387EF0}">
  <cacheSource type="worksheet">
    <worksheetSource ref="B1:C70" sheet="andamento_mensile_2024"/>
  </cacheSource>
  <cacheFields count="2">
    <cacheField name="mese n." numFmtId="0">
      <sharedItems containsMixedTypes="1" containsNumber="1" containsInteger="1" minValue="1" maxValue="12" count="13">
        <n v="1"/>
        <n v="2"/>
        <n v="3"/>
        <n v="4"/>
        <n v="5"/>
        <n v="6"/>
        <n v="7"/>
        <n v="8"/>
        <n v="9"/>
        <n v="10"/>
        <n v="11"/>
        <n v="12"/>
        <s v=""/>
      </sharedItems>
    </cacheField>
    <cacheField name="mese" numFmtId="0">
      <sharedItems containsBlank="1" count="15">
        <s v="gennaio"/>
        <s v="febbraio"/>
        <s v="marzo"/>
        <s v="aprile"/>
        <s v="maggio"/>
        <s v="giugno"/>
        <s v="luglio"/>
        <s v="agosto"/>
        <s v="settembre"/>
        <s v="ottobre"/>
        <s v="novembre"/>
        <s v="dicembre"/>
        <s v=""/>
        <e v="#N/A" u="1"/>
        <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na Marsomino" refreshedDate="45656.50879537037" createdVersion="8" refreshedVersion="8" minRefreshableVersion="3" recordCount="64" xr:uid="{B181857A-1EB9-4BA4-B561-02C56DF448F9}">
  <cacheSource type="worksheet">
    <worksheetSource ref="A7:P80" sheet="2024"/>
  </cacheSource>
  <cacheFields count="17">
    <cacheField name="n." numFmtId="0">
      <sharedItems containsString="0" containsBlank="1" containsNumber="1" containsInteger="1" minValue="1" maxValue="63"/>
    </cacheField>
    <cacheField name="DATA NOTIFICA" numFmtId="0">
      <sharedItems containsNonDate="0" containsDate="1" containsString="0" containsBlank="1" minDate="2024-01-02T00:00:00" maxDate="2024-12-29T00:00:00"/>
    </cacheField>
    <cacheField name="ATS" numFmtId="0">
      <sharedItems containsBlank="1"/>
    </cacheField>
    <cacheField name="DATA INFORTUNIO" numFmtId="0">
      <sharedItems containsNonDate="0" containsDate="1" containsString="0" containsBlank="1" minDate="2024-01-01T00:00:00" maxDate="2024-12-29T00:00:00"/>
    </cacheField>
    <cacheField name="DATA DECESSO" numFmtId="0">
      <sharedItems containsNonDate="0" containsDate="1" containsString="0" containsBlank="1" minDate="2023-04-03T00:00:00" maxDate="2024-12-29T00:00:00"/>
    </cacheField>
    <cacheField name="COMUNE INFORTUNIO" numFmtId="0">
      <sharedItems containsBlank="1"/>
    </cacheField>
    <cacheField name="SETTORE " numFmtId="0">
      <sharedItems containsBlank="1" count="26">
        <s v="AGRICOLTURA"/>
        <s v="ALTRO"/>
        <s v="TRASPORTI"/>
        <s v="COSTRUZIONI"/>
        <s v="METALMECCANICA"/>
        <s v="RACCOLATA, TRATTAMENTO, SMALTIMENTO RIFIUTI"/>
        <s v="TRASPORTO TERRESTRE E TRASPORTO MEDIANTE CONDOTTE"/>
        <m/>
        <s v="ALTRO: RECUPERO E PREPARAZIONE PER IL RICICLAGGIO DI CASCAMI E ROTTAMI METALLICI" u="1"/>
        <s v="ALTRO: COSTRUZIONE DI OPERE DI PUBBLICA UTILITA' PER L'ENERGIA ELETTRICA E LE_x000a_TELECOMUNICAZIONI" u="1"/>
        <s v="ALTRO: STAMPA E SERVIZI CONNESSI ALLA STAMPA" u="1"/>
        <s v="ALTRO: ONLUS" u="1"/>
        <s v="ALTRO: rifiuti" u="1"/>
        <s v="ALTRO: ristorazione" u="1"/>
        <s v="ALTRO: CURA E MANUTENZIONE DEL PAESAGGIO" u="1"/>
        <s v="ALTRO: FABBRICAZIONE DI PITTURE, VERNICI E SMALTI, INCHIOSTRI DA STAMPA E ADESIVI SINTETICI." u="1"/>
        <s v="ALTRO: FABBRICAZIONE MATERIE PLASTICHE IN FORME PRIMARIE" u="1"/>
        <s v="ALTRO: PRODUZIONE ENERGIA ELETTRICA" u="1"/>
        <s v="ALTRO: RIPARAZIONI MECCANICHE DI AUTOVEICOLI" u="1"/>
        <s v="ALTRO: RIPARAZIONI MECCANICHE DI MEZZI PESANTI" u="1"/>
        <s v="ALTRO: SERVIZI AMBIENTALI" u="1"/>
        <s v="ALTRO: VERIFICA ARMI DA FUOCO" u="1"/>
        <s v="ALTRO: FABBRICAZIONE DI ARTICOLI IN_x000a_GOMMA E MATERIE PLASTICHE" u="1"/>
        <s v="ALTRO: RIPARAZIONE E MANUTENZIONE PRODOTTI IN METALLO, MACCHINE ED APPARECCHIATURE" u="1"/>
        <s v="ALTRO: FABBRICAZIONE DI CARTA E DI_x000a_PRODOTTI DI CARTA" u="1"/>
        <s v="ALTRO: FABBRICAZIONE DI ALTRI_x000a_PRODOTTI DELLA_x000a_LAVORAZIONE DI MINERALI_x000a_NON METALLIFERI" u="1"/>
      </sharedItems>
      <fieldGroup par="16"/>
    </cacheField>
    <cacheField name="SPECIFICA &quot;ALTRO&quot;" numFmtId="0">
      <sharedItems containsBlank="1"/>
    </cacheField>
    <cacheField name="DIMENSIONE AZIENDA" numFmtId="0">
      <sharedItems containsBlank="1" containsMixedTypes="1" containsNumber="1" containsInteger="1" minValue="0" maxValue="3100"/>
    </cacheField>
    <cacheField name="SESSO" numFmtId="0">
      <sharedItems containsBlank="1" count="3">
        <s v="M"/>
        <s v="F"/>
        <m/>
      </sharedItems>
    </cacheField>
    <cacheField name="ETA'" numFmtId="1">
      <sharedItems containsString="0" containsBlank="1" containsNumber="1" minValue="18.455852156057496" maxValue="76.547570157426421"/>
    </cacheField>
    <cacheField name="CLASSE DI ETA'" numFmtId="14">
      <sharedItems containsNonDate="0" containsBlank="1" count="7">
        <s v="56-65"/>
        <s v="41-55"/>
        <s v="31-40"/>
        <s v="fino a 30"/>
        <s v="66-75"/>
        <s v="over 75"/>
        <m/>
      </sharedItems>
    </cacheField>
    <cacheField name="NAZIONE" numFmtId="0">
      <sharedItems containsBlank="1"/>
    </cacheField>
    <cacheField name="MANSIONE SVOLTA" numFmtId="0">
      <sharedItems containsBlank="1"/>
    </cacheField>
    <cacheField name="RAPPORTO DI LAVORO" numFmtId="0">
      <sharedItems containsBlank="1" count="11">
        <s v="Autonomo/Titolare"/>
        <s v="Dipendente a tempo indeterminato"/>
        <s v="Socio"/>
        <s v="Volontario Onlus"/>
        <s v="Dipendente a tempo determinato"/>
        <s v="Irregolare"/>
        <s v="Autonomo/Titolare senza dipendenti"/>
        <s v="Pensionato"/>
        <s v="Autonomo/Titolare con dipendenti"/>
        <s v="in fase di approfondimento"/>
        <m/>
      </sharedItems>
    </cacheField>
    <cacheField name="DESCRIZIONE EVENTO" numFmtId="0">
      <sharedItems containsBlank="1" longText="1"/>
    </cacheField>
    <cacheField name="SETTORE 2" numFmtId="0" databaseField="0">
      <fieldGroup base="6">
        <discretePr count="26">
          <x v="0"/>
          <x v="6"/>
          <x v="1"/>
          <x v="2"/>
          <x v="3"/>
          <x v="7"/>
          <x v="8"/>
          <x v="4"/>
          <x v="5"/>
          <x v="5"/>
          <x v="5"/>
          <x v="5"/>
          <x v="5"/>
          <x v="5"/>
          <x v="5"/>
          <x v="5"/>
          <x v="5"/>
          <x v="5"/>
          <x v="5"/>
          <x v="5"/>
          <x v="5"/>
          <x v="5"/>
          <x v="5"/>
          <x v="5"/>
          <x v="5"/>
          <x v="5"/>
        </discretePr>
        <groupItems count="9">
          <s v="AGRICOLTURA"/>
          <s v="TRASPORTI"/>
          <s v="COSTRUZIONI"/>
          <s v="METALMECCANICA"/>
          <m/>
          <s v="Gruppo1"/>
          <s v="ALTRO"/>
          <s v="RACCOLATA, TRATTAMENTO, SMALTIMENTO RIFIUTI"/>
          <s v="TRASPORTO TERRESTRE E TRASPORTO MEDIANTE CONDOTTE"/>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x v="0"/>
    <x v="0"/>
  </r>
  <r>
    <x v="0"/>
    <x v="0"/>
  </r>
  <r>
    <x v="0"/>
    <x v="0"/>
  </r>
  <r>
    <x v="1"/>
    <x v="1"/>
  </r>
  <r>
    <x v="1"/>
    <x v="1"/>
  </r>
  <r>
    <x v="1"/>
    <x v="1"/>
  </r>
  <r>
    <x v="2"/>
    <x v="2"/>
  </r>
  <r>
    <x v="2"/>
    <x v="2"/>
  </r>
  <r>
    <x v="2"/>
    <x v="2"/>
  </r>
  <r>
    <x v="2"/>
    <x v="2"/>
  </r>
  <r>
    <x v="3"/>
    <x v="3"/>
  </r>
  <r>
    <x v="3"/>
    <x v="3"/>
  </r>
  <r>
    <x v="3"/>
    <x v="3"/>
  </r>
  <r>
    <x v="3"/>
    <x v="3"/>
  </r>
  <r>
    <x v="3"/>
    <x v="3"/>
  </r>
  <r>
    <x v="3"/>
    <x v="3"/>
  </r>
  <r>
    <x v="3"/>
    <x v="3"/>
  </r>
  <r>
    <x v="4"/>
    <x v="4"/>
  </r>
  <r>
    <x v="4"/>
    <x v="4"/>
  </r>
  <r>
    <x v="4"/>
    <x v="4"/>
  </r>
  <r>
    <x v="4"/>
    <x v="4"/>
  </r>
  <r>
    <x v="5"/>
    <x v="5"/>
  </r>
  <r>
    <x v="5"/>
    <x v="5"/>
  </r>
  <r>
    <x v="5"/>
    <x v="5"/>
  </r>
  <r>
    <x v="5"/>
    <x v="5"/>
  </r>
  <r>
    <x v="5"/>
    <x v="5"/>
  </r>
  <r>
    <x v="6"/>
    <x v="6"/>
  </r>
  <r>
    <x v="6"/>
    <x v="6"/>
  </r>
  <r>
    <x v="6"/>
    <x v="6"/>
  </r>
  <r>
    <x v="7"/>
    <x v="7"/>
  </r>
  <r>
    <x v="7"/>
    <x v="7"/>
  </r>
  <r>
    <x v="7"/>
    <x v="7"/>
  </r>
  <r>
    <x v="7"/>
    <x v="7"/>
  </r>
  <r>
    <x v="7"/>
    <x v="7"/>
  </r>
  <r>
    <x v="7"/>
    <x v="7"/>
  </r>
  <r>
    <x v="7"/>
    <x v="7"/>
  </r>
  <r>
    <x v="7"/>
    <x v="7"/>
  </r>
  <r>
    <x v="7"/>
    <x v="7"/>
  </r>
  <r>
    <x v="8"/>
    <x v="8"/>
  </r>
  <r>
    <x v="8"/>
    <x v="8"/>
  </r>
  <r>
    <x v="8"/>
    <x v="8"/>
  </r>
  <r>
    <x v="8"/>
    <x v="8"/>
  </r>
  <r>
    <x v="8"/>
    <x v="8"/>
  </r>
  <r>
    <x v="8"/>
    <x v="8"/>
  </r>
  <r>
    <x v="8"/>
    <x v="8"/>
  </r>
  <r>
    <x v="8"/>
    <x v="8"/>
  </r>
  <r>
    <x v="8"/>
    <x v="8"/>
  </r>
  <r>
    <x v="8"/>
    <x v="8"/>
  </r>
  <r>
    <x v="9"/>
    <x v="9"/>
  </r>
  <r>
    <x v="9"/>
    <x v="9"/>
  </r>
  <r>
    <x v="9"/>
    <x v="9"/>
  </r>
  <r>
    <x v="9"/>
    <x v="9"/>
  </r>
  <r>
    <x v="10"/>
    <x v="10"/>
  </r>
  <r>
    <x v="10"/>
    <x v="10"/>
  </r>
  <r>
    <x v="10"/>
    <x v="10"/>
  </r>
  <r>
    <x v="11"/>
    <x v="11"/>
  </r>
  <r>
    <x v="11"/>
    <x v="11"/>
  </r>
  <r>
    <x v="11"/>
    <x v="11"/>
  </r>
  <r>
    <x v="11"/>
    <x v="11"/>
  </r>
  <r>
    <x v="11"/>
    <x v="11"/>
  </r>
  <r>
    <x v="11"/>
    <x v="11"/>
  </r>
  <r>
    <x v="11"/>
    <x v="11"/>
  </r>
  <r>
    <x v="11"/>
    <x v="11"/>
  </r>
  <r>
    <x v="12"/>
    <x v="12"/>
  </r>
  <r>
    <x v="12"/>
    <x v="12"/>
  </r>
  <r>
    <x v="12"/>
    <x v="12"/>
  </r>
  <r>
    <x v="12"/>
    <x v="12"/>
  </r>
  <r>
    <x v="12"/>
    <x v="12"/>
  </r>
  <r>
    <x v="12"/>
    <x v="1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
  <r>
    <n v="1"/>
    <d v="2024-01-02T00:00:00"/>
    <s v="Valpadana"/>
    <d v="2024-01-01T00:00:00"/>
    <d v="2024-01-01T00:00:00"/>
    <s v="Reverbella"/>
    <x v="0"/>
    <m/>
    <n v="4"/>
    <x v="0"/>
    <n v="57.196440793976727"/>
    <x v="0"/>
    <s v="ITALIA"/>
    <s v="Socio"/>
    <x v="0"/>
    <s v="DURANTE UN CONTROLLO GENERALE DEL MAGAZZINO DI ROTOBALLE, NON DOTATO DI ALCUNA ILLUMINAZIONE, IL LAVORATORE NON SI È AVVEDUTO DI UAN PILA DI 4 ROTOBALLE EVIDENTEMENTE INSTABILE CHE INFATTI, AL SUO PASSAGIO, È ROVINATA A TERRA (3° E  4° ROTOBALLA) SCHIACCIANDOLO MORTALMENTE."/>
  </r>
  <r>
    <n v="2"/>
    <d v="2024-01-21T00:00:00"/>
    <s v="Brescia"/>
    <d v="2024-01-21T00:00:00"/>
    <d v="2024-01-21T00:00:00"/>
    <s v="Lonato del Garda"/>
    <x v="1"/>
    <s v="RECUPERO E PREPARAZIONE PER IL RICICLAGGIO DI CASCAMI E ROTTAMI METALLICI"/>
    <n v="10"/>
    <x v="0"/>
    <n v="52.386036960985628"/>
    <x v="1"/>
    <s v="ITALIA"/>
    <s v="Operaio"/>
    <x v="1"/>
    <s v="INCENDIO DEL MEZZO CHE STAVA CONDUCENDO PER LA MOVIMENTAZIONE DI SCORIA (DINAMICA IN FASE DI ACCERTAMENTO)."/>
  </r>
  <r>
    <n v="3"/>
    <d v="2024-01-30T00:00:00"/>
    <s v="Brescia"/>
    <d v="2024-01-29T00:00:00"/>
    <d v="2024-01-29T00:00:00"/>
    <s v="Chiari"/>
    <x v="1"/>
    <s v="COSTRUZIONE DI OPERE DI PUBBLICA UTILITA' PER L'ENERGIA ELETTRICA E LE TELECOMUNICAZIONI"/>
    <n v="6"/>
    <x v="0"/>
    <n v="51.074606433949349"/>
    <x v="1"/>
    <s v="PORTOGALLO"/>
    <s v="Operaio"/>
    <x v="1"/>
    <s v="ARROTATO DA TRENO IN PASSAGGIO MENTRE ATTRAVERSAVA BINARI"/>
  </r>
  <r>
    <n v="4"/>
    <d v="2024-02-01T00:00:00"/>
    <s v="Milano CM"/>
    <d v="2024-01-29T00:00:00"/>
    <d v="2024-01-31T00:00:00"/>
    <s v="Settimo Milanese"/>
    <x v="2"/>
    <m/>
    <n v="6"/>
    <x v="0"/>
    <n v="57.64544832306639"/>
    <x v="0"/>
    <s v="ITALIA"/>
    <s v="Autista"/>
    <x v="1"/>
    <s v="L'INFORTUNATO E' STATO SCHIACCIATO DA UN MACCHINARIO MENTRE QUESTO VENIVA SCARICATO DAL CAMION MEDIANTE UN MULETTO"/>
  </r>
  <r>
    <n v="5"/>
    <d v="2024-02-15T00:00:00"/>
    <s v="Brescia"/>
    <d v="2024-02-15T00:00:00"/>
    <d v="2024-02-15T00:00:00"/>
    <s v="Longhena "/>
    <x v="2"/>
    <m/>
    <n v="13"/>
    <x v="0"/>
    <n v="38.143737166324435"/>
    <x v="2"/>
    <s v="ITALIA"/>
    <s v="Autista"/>
    <x v="1"/>
    <s v="VENIVA INVESTITO DAL SOLLEVATORE TELESCOPICO CON PALA. DINAMICA IN FASE DI ACCERTAMENTO"/>
  </r>
  <r>
    <n v="6"/>
    <d v="2024-02-28T00:00:00"/>
    <s v="Brescia"/>
    <d v="2024-02-28T00:00:00"/>
    <d v="2024-02-28T00:00:00"/>
    <s v="Pontoglio"/>
    <x v="1"/>
    <s v="STAMPA E SERVIZI CONNESSI ALLA STAMPA"/>
    <n v="99"/>
    <x v="0"/>
    <n v="61.990417522245039"/>
    <x v="0"/>
    <s v="ITALIA"/>
    <s v="Operaio"/>
    <x v="1"/>
    <s v="URTAVA CASSONE PARCHEGGIATO NEL CORTILE DELL’AZIENDA MENTRE CONDUCEVA MOTOCICLO. DINAMICA IN FASE DI ACCERTAMENTO."/>
  </r>
  <r>
    <n v="7"/>
    <d v="2024-03-12T00:00:00"/>
    <s v="Brescia"/>
    <d v="2024-03-12T00:00:00"/>
    <d v="2024-03-12T00:00:00"/>
    <s v="Carpenedolo"/>
    <x v="3"/>
    <m/>
    <n v="65"/>
    <x v="0"/>
    <n v="43.044490075290895"/>
    <x v="1"/>
    <s v="ALBANIA"/>
    <s v="CARPENTIERI E_x000a_FALEGNAMI NELL'EDILIZIA_x000a_(ESCLUSI I PARCHETTISTI)"/>
    <x v="1"/>
    <s v="PRECIPITATO DA CIRCA 7 METRI MENTRE SI TROVAVA IN COPERTURA. DINAMICA IN FASE DI_x000a_ACCERTAMENTO."/>
  </r>
  <r>
    <n v="8"/>
    <d v="2024-03-22T00:00:00"/>
    <s v="Montagna"/>
    <d v="2024-03-22T00:00:00"/>
    <d v="2024-03-22T00:00:00"/>
    <s v="Valdidentro"/>
    <x v="3"/>
    <m/>
    <n v="4"/>
    <x v="0"/>
    <n v="51.121149897330596"/>
    <x v="1"/>
    <s v="ITALIA"/>
    <s v="Geometra"/>
    <x v="2"/>
    <s v="Durante le operazioni di scarico di pannelli in legno da un camion, veniva travolto e schiacciato dal carico scivolato dal pianale."/>
  </r>
  <r>
    <n v="9"/>
    <d v="2024-03-27T00:00:00"/>
    <s v="Brescia"/>
    <d v="2024-03-27T00:00:00"/>
    <d v="2024-03-27T00:00:00"/>
    <s v="Orzivecchi"/>
    <x v="3"/>
    <m/>
    <n v="11"/>
    <x v="0"/>
    <n v="52.213552361396303"/>
    <x v="1"/>
    <s v="KOSOVO"/>
    <s v="Operaio"/>
    <x v="1"/>
    <s v="COLPITO DA CARICO CHE STAVA MOVIMENTANDO CON GRU – DINAMICA IN FASE DI ACCERTAMENTO."/>
  </r>
  <r>
    <n v="10"/>
    <d v="2024-03-30T00:00:00"/>
    <s v="Insubria"/>
    <d v="2024-03-30T00:00:00"/>
    <d v="2023-04-03T00:00:00"/>
    <s v="Sumirago"/>
    <x v="1"/>
    <s v=" ONLUS"/>
    <s v="Organizzazione Volontariato"/>
    <x v="0"/>
    <n v="46.269678302532512"/>
    <x v="1"/>
    <s v="ITALIA"/>
    <s v="Volontario"/>
    <x v="3"/>
    <s v="Durante il taglio di un albero lo stesso cadeva su un altro albero che provocava il distacco di un grosso ramo e che lo stesso investiva il lavoratore a terra provocadogli gravissime ferite alla testa."/>
  </r>
  <r>
    <n v="11"/>
    <d v="2024-04-12T00:00:00"/>
    <s v="Milano CM"/>
    <d v="2024-04-12T00:00:00"/>
    <d v="2024-04-12T00:00:00"/>
    <s v="Magenta"/>
    <x v="3"/>
    <m/>
    <n v="1"/>
    <x v="0"/>
    <m/>
    <x v="2"/>
    <s v="ALBANIA"/>
    <s v="Operaio"/>
    <x v="0"/>
    <s v="Il lavoratore in copertura, si posizionava su superficie non portante, la quale cedeva facendolo precipitare all’interno del vano scala del condominio stesso, oggetto di lavori."/>
  </r>
  <r>
    <n v="12"/>
    <d v="2024-04-16T00:00:00"/>
    <s v="Valpadana"/>
    <d v="2024-04-16T00:00:00"/>
    <d v="2024-04-16T00:00:00"/>
    <s v="Asola"/>
    <x v="3"/>
    <m/>
    <n v="8"/>
    <x v="0"/>
    <n v="58.149212867898697"/>
    <x v="0"/>
    <s v="ALBANIA"/>
    <s v="Operaio"/>
    <x v="1"/>
    <s v="l’infortunato si trovava su un terrazzo in legno ad un'altezza di circa 3,3 m. per togliere l'intavolato in fase di demolizione ed a causa della rottura improvvisa di un travetto marcio è caduto battendo il capo a terra. Decesso immediato avvenuto a causa di arresta cardiocircolatorio causato da trauma cranico."/>
  </r>
  <r>
    <n v="13"/>
    <d v="2024-04-19T00:00:00"/>
    <s v="Milano CM"/>
    <d v="2024-04-19T00:00:00"/>
    <d v="2024-04-19T00:00:00"/>
    <s v="Cusago"/>
    <x v="1"/>
    <s v="RIFIUTI"/>
    <n v="121"/>
    <x v="0"/>
    <n v="23"/>
    <x v="3"/>
    <s v="EGITTO"/>
    <s v="Operaio"/>
    <x v="4"/>
    <s v="l’operaio nel tentativo di disincagliare delle regge di materiale plastico da un macchinario con lame in rotazione, veniva trascinato dal materiale e finiva tra le lame."/>
  </r>
  <r>
    <n v="14"/>
    <d v="2024-04-23T00:00:00"/>
    <s v="Milano CM"/>
    <d v="2024-04-22T00:00:00"/>
    <d v="2024-04-22T00:00:00"/>
    <s v="Milano"/>
    <x v="1"/>
    <s v="RISTORAZIONE"/>
    <n v="8"/>
    <x v="0"/>
    <n v="59"/>
    <x v="0"/>
    <s v="ITALIA"/>
    <s v="Titolare"/>
    <x v="0"/>
    <s v="l'infortunato è deceduto a seguito di trauma da caduta da scala portatile. Sono in corso le attività di verifica."/>
  </r>
  <r>
    <n v="15"/>
    <d v="2024-04-23T00:00:00"/>
    <s v="Insubria"/>
    <d v="2024-04-23T00:00:00"/>
    <d v="2024-04-23T00:00:00"/>
    <s v="Laglio"/>
    <x v="0"/>
    <m/>
    <n v="3"/>
    <x v="0"/>
    <n v="38.253251197809718"/>
    <x v="2"/>
    <s v="ITALIA"/>
    <s v="Titolare"/>
    <x v="0"/>
    <s v="Mentre procedeva in retromarcia a bordo di un miniescavatore lo stesso si ribaltava schiacciandolo"/>
  </r>
  <r>
    <n v="16"/>
    <d v="2024-04-24T00:00:00"/>
    <s v="Brescia"/>
    <d v="2024-04-24T00:00:00"/>
    <d v="2024-04-24T00:00:00"/>
    <s v="Lograto"/>
    <x v="4"/>
    <m/>
    <n v="21"/>
    <x v="0"/>
    <n v="46.765229295003422"/>
    <x v="1"/>
    <s v="ITALIA"/>
    <s v="Operaio"/>
    <x v="1"/>
    <s v="L'INFORTUNATO E' COLPITO DA LAMIERA CHE SI STACCAVA MENTRE VENIVA MOVIMENTATA CON GRU A PONTE"/>
  </r>
  <r>
    <n v="17"/>
    <d v="2024-04-24T00:00:00"/>
    <s v="Brianza"/>
    <d v="2024-04-24T00:00:00"/>
    <d v="2024-04-27T00:00:00"/>
    <s v="Monza"/>
    <x v="3"/>
    <m/>
    <n v="30"/>
    <x v="0"/>
    <n v="42.308008213552363"/>
    <x v="1"/>
    <s v="EGITTO"/>
    <s v="Carpentiere"/>
    <x v="1"/>
    <s v="in un cantiere di costruzione di palazzine residenziali l'operatore- ferraiolo- mentre stava attraversando il piazzale è stato investito da un pezzo della gru a torre (tubolare a sezione quadrata - lungo circa 60 cm) staccatosi improvvisamente per ragioni ancora da accertare. E' deceduto il 27 aprile a seguito delle lesioni riportate (trauma cranico)"/>
  </r>
  <r>
    <n v="18"/>
    <d v="2024-05-06T00:00:00"/>
    <s v="Pavia"/>
    <d v="2024-04-29T00:00:00"/>
    <d v="2024-04-29T00:00:00"/>
    <s v="SANNAZZARO DE' BURGONDI"/>
    <x v="4"/>
    <m/>
    <n v="47"/>
    <x v="0"/>
    <n v="54.674880219028061"/>
    <x v="1"/>
    <s v="ROMANIA"/>
    <s v="Operaio"/>
    <x v="1"/>
    <s v="MENTRE SVOLGEVA LE ATTIVITÀ LAVORATIVE ACCUSAVA DOLORI AL PETTO E REGIONE LOMBARDE DELLA SCHIENA, TRASPORTATO PRESSO GLI UFFICI DI CANTIERE CADEVA A TERRA IN ARRESTO CARDIACO. SONO IN CORSO LE INDAGINI PER VERIFICARE SE L'EVENTO SIA O MENO INFORTUNIO SUL LAVORO."/>
  </r>
  <r>
    <n v="19"/>
    <d v="2024-05-09T00:00:00"/>
    <s v="Milano CM"/>
    <d v="2024-05-09T00:00:00"/>
    <d v="2024-05-09T00:00:00"/>
    <s v="Magnago"/>
    <x v="0"/>
    <m/>
    <n v="2"/>
    <x v="0"/>
    <n v="72.251882272416154"/>
    <x v="4"/>
    <s v="ITALIA"/>
    <s v="Titolare"/>
    <x v="0"/>
    <s v="L'infortunato nell'intento di allontanare il vitello dalla vacca madre è stato da quest'ultima incornato all'addome e successivamente calpestato."/>
  </r>
  <r>
    <n v="20"/>
    <d v="2024-05-17T00:00:00"/>
    <s v="Brescia"/>
    <d v="2024-05-16T00:00:00"/>
    <d v="2024-05-17T00:00:00"/>
    <s v="PIAZZOLA DI SOSTA PK209+200 OVEST SU AUTOSTRADA A4 DIR. TORINO"/>
    <x v="2"/>
    <m/>
    <n v="21"/>
    <x v="0"/>
    <n v="49.97672826830938"/>
    <x v="1"/>
    <s v="ITALIA"/>
    <s v="Conduttore mezzi pesanti e camion"/>
    <x v="1"/>
    <s v="IL LAVORATORE DOPO AVER PARCHEGGIATO IL MEZZO IN UNA PIAZZOLA DI SOSTA NELL’AUTOSTRADA A4, È SALITO SUL PRIMO DEI DUE RIMORCHI ED È RIMASTO SCHIACCIATO TRA IL CARICO ED IL PIANALE DEL MEZZO. DINAMICA IN FASE DI ACCERTAMENTO"/>
  </r>
  <r>
    <n v="21"/>
    <d v="2024-05-19T00:00:00"/>
    <s v="Milano CM"/>
    <d v="2024-05-19T00:00:00"/>
    <d v="2024-05-19T00:00:00"/>
    <s v="Tavazzano con Villavesco"/>
    <x v="1"/>
    <s v="CURA E MANUTENZIONE DEL PAESAGGIO"/>
    <n v="20"/>
    <x v="0"/>
    <n v="63.071868583162221"/>
    <x v="0"/>
    <s v="SERBIA"/>
    <s v="Operaio"/>
    <x v="4"/>
    <s v="L'infortunato, un operaio del settore giardinaggio, stava operando con un mezzo, un piccolo trattore, per ripulire zone verdi. E' rimasto schiacciato dal mezzo stesso a seguito di ribaltamento. "/>
  </r>
  <r>
    <n v="22"/>
    <d v="2024-06-11T00:00:00"/>
    <s v="Brianza"/>
    <d v="2024-06-11T00:00:00"/>
    <d v="2024-06-11T00:00:00"/>
    <s v="Brugherio"/>
    <x v="1"/>
    <s v="FABBRICAZIONE DI PITTURE, VERNICI E SMALTI, INCHIOSTRI DA STAMPA E ADESIVI SINTETICI"/>
    <n v="20"/>
    <x v="0"/>
    <n v="24.643394934976044"/>
    <x v="3"/>
    <s v="GAMBIA"/>
    <s v="Carpentiere"/>
    <x v="1"/>
    <s v="Durante le fasi di preparazione di vernici a base di solvente, probabile esplosione/incendio a causa di innesco (modalità di innesco in corso di accertamento). Lavoratore apprendista. "/>
  </r>
  <r>
    <n v="23"/>
    <d v="2024-06-15T00:00:00"/>
    <s v="Brianza"/>
    <d v="2024-06-15T00:00:00"/>
    <d v="2024-06-15T00:00:00"/>
    <s v="Sovico"/>
    <x v="4"/>
    <m/>
    <n v="12"/>
    <x v="0"/>
    <n v="33.494866529774129"/>
    <x v="2"/>
    <s v="EGITTO"/>
    <s v="Operaio"/>
    <x v="5"/>
    <s v="L'infortunato mentra si apprestava a posizionare un voluminoso  manufatto in ferro di conformazione irregolare sospeso da catene agganciate al carroponte,  insieme ad un collega di lavoro, veniva travolto dal manufatto a seguito del sganciamento di una delle catene, con schiacciamento degli arti inferiori e ferita penetrante del cranico e fuoriuscita di materiale cerebrale che ne ha determinato l'immediato decesso. "/>
  </r>
  <r>
    <n v="24"/>
    <d v="2024-06-20T00:00:00"/>
    <s v="Milano CM"/>
    <d v="2024-06-20T00:00:00"/>
    <d v="2024-06-20T00:00:00"/>
    <s v="Brembio"/>
    <x v="0"/>
    <m/>
    <n v="12"/>
    <x v="0"/>
    <n v="18.455852156057496"/>
    <x v="3"/>
    <s v="ITALIA"/>
    <s v="Operaio"/>
    <x v="1"/>
    <s v="l’evento mortale è occorso durante la fase di messa in funzione di una macchina agricola “seminatrice”; l’infortunato è rimasto schiacciato nella parte superiore del tronco (collo ,testa) dalla discesa del braccio seminatore, avvenuta impropriamente, durante la verifica del corretto funzionamento dello stesso._x000a_Il mezzo è sotto sequestro per i successivi accertamenti del caso."/>
  </r>
  <r>
    <n v="25"/>
    <d v="2024-06-21T00:00:00"/>
    <s v="Valpadana"/>
    <d v="2024-06-21T00:00:00"/>
    <d v="2024-06-21T00:00:00"/>
    <s v="Rivarolo Mantovano"/>
    <x v="1"/>
    <s v="FABBRICAZIONE MATERIE PLASTICHE IN FORME PRIMARIE"/>
    <n v="23"/>
    <x v="0"/>
    <m/>
    <x v="2"/>
    <s v="ITALIA"/>
    <s v="Operaio"/>
    <x v="1"/>
    <s v="l'operaio è stato stritolato da una calandra"/>
  </r>
  <r>
    <n v="26"/>
    <d v="2024-06-28T00:00:00"/>
    <s v="Milano CM"/>
    <d v="2024-06-28T00:00:00"/>
    <d v="2024-06-28T00:00:00"/>
    <s v="Concesa"/>
    <x v="1"/>
    <s v="PRODUZIONE ENERGIA ELETTRICA"/>
    <n v="62"/>
    <x v="0"/>
    <n v="58"/>
    <x v="0"/>
    <s v="ITALIA"/>
    <s v="Operaio"/>
    <x v="1"/>
    <s v="L'infortunato, durante le attività di posa dei palconcelli allo sbarramento sull'Adda, pur dotato di dispositivo anticaduta (imbracatura di sicurezza con cosciali e bretelle), non era vincolato ad un adeguato punto di ancoraggio e quindi, perdendo l'equilibrio, scivolava in acqua. "/>
  </r>
  <r>
    <n v="27"/>
    <d v="2024-07-12T00:00:00"/>
    <s v="Brescia"/>
    <d v="2024-07-12T00:00:00"/>
    <d v="2024-07-12T00:00:00"/>
    <s v="Pontoglio"/>
    <x v="0"/>
    <m/>
    <n v="1"/>
    <x v="0"/>
    <n v="75.989048596851475"/>
    <x v="5"/>
    <s v="ITALIA"/>
    <s v="Operaio"/>
    <x v="6"/>
    <s v="Infortunato travolto da mezzo agricolo"/>
  </r>
  <r>
    <n v="28"/>
    <d v="2024-07-20T00:00:00"/>
    <s v="Pavia"/>
    <d v="2024-07-20T00:00:00"/>
    <d v="2024-07-20T00:00:00"/>
    <s v="Codevilla"/>
    <x v="3"/>
    <m/>
    <n v="1"/>
    <x v="0"/>
    <n v="55"/>
    <x v="1"/>
    <s v="ITALIA"/>
    <s v="Artigiano"/>
    <x v="6"/>
    <s v="L'infortunato si trovava sulla copertura del capannone per eseguire un intervento di riparazione lastre e pluviali, quando a seguito di rottura di un lucernario precipitava a terra da un'altezza di 8 metri ca. _x000a_A seguito delle lesioni riportate l'infortunato decedeva sul posto."/>
  </r>
  <r>
    <n v="29"/>
    <d v="2024-07-21T00:00:00"/>
    <s v="Brianza"/>
    <d v="2024-07-21T00:00:00"/>
    <d v="2024-07-21T00:00:00"/>
    <s v="Maresso "/>
    <x v="3"/>
    <m/>
    <n v="1"/>
    <x v="0"/>
    <n v="58.187542778918548"/>
    <x v="0"/>
    <s v="ITALIA"/>
    <s v="Muratore"/>
    <x v="6"/>
    <s v="L'infortunato, in qualità di titolare dell'impresa affidataria, individuale senza dipendenti, sulla base dei riscontri iniziali era intento, presumibilmente, alla rimozione di un pezzo di legno posizionato nella parte alta dell'apertura di una porta di ingresso al 1°piano dell'edificio di sua proprietà,  cadendo da un'altezza di circa 4 m, mentre si trovava su di una scala pieghevole a 3 gradini posizionata sul ballattoio. "/>
  </r>
  <r>
    <n v="30"/>
    <d v="2024-08-06T00:00:00"/>
    <s v="Bergamo"/>
    <d v="2024-08-06T00:00:00"/>
    <d v="2024-08-06T00:00:00"/>
    <s v="Pontida"/>
    <x v="1"/>
    <s v="RIPARAZIONI MECCANICHE DI AUTOVEICOLI"/>
    <n v="4"/>
    <x v="0"/>
    <n v="44"/>
    <x v="1"/>
    <s v="ITALIA"/>
    <s v="Autista"/>
    <x v="1"/>
    <s v="L'infortunato si trovava all'officina per consegna / ritiro del suo camion. Il avoratore è stato investito da un mezzo in uscita, in retromarcia, nel piazzale esterno dell' azienda."/>
  </r>
  <r>
    <n v="31"/>
    <d v="2024-08-09T00:00:00"/>
    <s v="Milano CM"/>
    <d v="2024-08-09T00:00:00"/>
    <d v="2024-08-09T00:00:00"/>
    <s v="Bareggio"/>
    <x v="1"/>
    <s v="RIPARAZIONI MECCANICHE DI MEZZI PESANTI"/>
    <n v="1"/>
    <x v="0"/>
    <n v="61"/>
    <x v="0"/>
    <s v="ITALIA"/>
    <s v="Artigiano"/>
    <x v="6"/>
    <s v="L'infortunato mentre stava effettuando una riparazione ad un piccolo escavatore dotato di benna, rimaneva schiacciato dal repentino abbassamento della benna, dovuto al cedimento del circuito oleodinamico."/>
  </r>
  <r>
    <n v="32"/>
    <d v="2024-08-15T00:00:00"/>
    <s v="Valpadana"/>
    <d v="2024-08-15T00:00:00"/>
    <d v="2024-08-15T00:00:00"/>
    <s v="Casalmaggiore "/>
    <x v="0"/>
    <m/>
    <n v="10"/>
    <x v="0"/>
    <n v="76.547570157426421"/>
    <x v="5"/>
    <s v="ITALIA"/>
    <m/>
    <x v="1"/>
    <s v="l’infortunato si trovava nel piazzale dell'azienda quando è stato Investito dal trattore guidato in retromarcia dal figlio"/>
  </r>
  <r>
    <n v="33"/>
    <d v="2024-08-21T00:00:00"/>
    <s v="Brianza"/>
    <d v="2024-08-21T00:00:00"/>
    <d v="2024-08-21T00:00:00"/>
    <s v="Monza"/>
    <x v="1"/>
    <s v="SERVIZI AMBIENTALI"/>
    <n v="20"/>
    <x v="0"/>
    <n v="22.223134839151268"/>
    <x v="3"/>
    <s v="EGITTO"/>
    <s v="Operaio"/>
    <x v="4"/>
    <s v="Il lavoratore, operaio addetto alla cernita dei materiali in un impianto di trattamento rifiuti, per motivi ancora da definire veniva in contatto con il nastro trasportatore, che lo trascinava all'interno dell'impianto. L'area dove è ubicato il nastro è accessibile pur in presenza di elementi mobili"/>
  </r>
  <r>
    <n v="34"/>
    <d v="2024-08-22T00:00:00"/>
    <s v="Brescia"/>
    <d v="2024-08-12T00:00:00"/>
    <d v="2024-08-22T00:00:00"/>
    <s v="Gardone Valtrompia "/>
    <x v="1"/>
    <s v="VERIFICA ARMI DA FUOCO"/>
    <n v="70"/>
    <x v="0"/>
    <n v="53.705681040383297"/>
    <x v="1"/>
    <s v="ITALIA"/>
    <s v="Operaio"/>
    <x v="1"/>
    <s v="Infortunato precipitato da altezza di circa 4 metri mentre svolgeva lavori di manutenzione su un soppalco"/>
  </r>
  <r>
    <n v="35"/>
    <d v="2024-08-26T00:00:00"/>
    <s v="Bergamo"/>
    <d v="2024-08-16T00:00:00"/>
    <d v="2024-08-23T00:00:00"/>
    <s v="Capriate San Gervasio"/>
    <x v="1"/>
    <s v="RISTORAZIONE"/>
    <n v="0"/>
    <x v="0"/>
    <n v="73.724845995893219"/>
    <x v="4"/>
    <s v="ITALIA"/>
    <m/>
    <x v="7"/>
    <s v="l'infortunato è caduto da una scala a pioli da circa 2,5-3m di altezza durante le operazioni di potatura di una pianta nel giardino di un ristorante"/>
  </r>
  <r>
    <n v="36"/>
    <d v="2024-08-27T00:00:00"/>
    <s v="Pavia"/>
    <d v="2024-08-25T00:00:00"/>
    <d v="2024-08-25T00:00:00"/>
    <s v="Vigevano"/>
    <x v="3"/>
    <m/>
    <n v="0"/>
    <x v="0"/>
    <n v="70"/>
    <x v="4"/>
    <s v="ITALIA"/>
    <m/>
    <x v="7"/>
    <s v="L'infortunato è precipitato dal 2° piano di una palazzina mentre stava tinteggiando"/>
  </r>
  <r>
    <n v="37"/>
    <d v="2024-08-27T00:00:00"/>
    <s v="Brianza"/>
    <d v="2024-08-27T00:00:00"/>
    <d v="2024-08-27T00:00:00"/>
    <s v="Vimercate"/>
    <x v="0"/>
    <m/>
    <n v="1"/>
    <x v="0"/>
    <n v="67"/>
    <x v="4"/>
    <s v="ITALIA"/>
    <m/>
    <x v="7"/>
    <s v="L'infortunato è rimasto schiacciato da una balla di fieno"/>
  </r>
  <r>
    <n v="38"/>
    <d v="2024-08-30T00:00:00"/>
    <s v="Bergamo"/>
    <d v="2024-08-30T00:00:00"/>
    <d v="2024-08-30T00:00:00"/>
    <s v="Somendenna"/>
    <x v="3"/>
    <m/>
    <n v="0"/>
    <x v="0"/>
    <m/>
    <x v="1"/>
    <s v="ITALIA"/>
    <s v="Artigiano"/>
    <x v="6"/>
    <s v="DURANTE L'ATTIVITÀ PRELIMINARE DI VERIFICA DELL'ENTITÀ DEI LAVORI PER LA REDAZIONE DI_x000a_UN PREVENTIVO, RIFERITO ALLA MANUTENZIONE DELLA COPERTURA, CADEVA DA UN'ALTEZZA DI CIRCA 6 METRI, RIPORTANDO DELLE GRAVI LESIONE CHE HANNO PROCURATO IL DECESSO DELLO STESSO."/>
  </r>
  <r>
    <n v="39"/>
    <d v="2024-09-03T00:00:00"/>
    <s v="Brianza"/>
    <d v="2024-09-02T00:00:00"/>
    <d v="2024-09-02T00:00:00"/>
    <s v="Cesano Maderno"/>
    <x v="3"/>
    <m/>
    <n v="2"/>
    <x v="0"/>
    <n v="75.173169062286107"/>
    <x v="5"/>
    <s v="ITALIA"/>
    <s v="Operaio"/>
    <x v="8"/>
    <s v="Mentre scendeva da un soppalco utilizzando una scala a pioli in alluminio, perdeva l'equilibrio e cadeva sul pavimento dell'abitazione in ristrutturazione. "/>
  </r>
  <r>
    <n v="40"/>
    <d v="2024-09-07T00:00:00"/>
    <s v="Brescia"/>
    <d v="2024-09-07T00:00:00"/>
    <d v="2024-09-07T00:00:00"/>
    <s v="TIGNALE"/>
    <x v="3"/>
    <m/>
    <n v="9"/>
    <x v="0"/>
    <m/>
    <x v="1"/>
    <s v="ITALIA"/>
    <s v="Operaio"/>
    <x v="8"/>
    <s v="DURANTE L'ATTIVITÀ DI DEMOLIZIONE DI UN FABBRICATO FATISCENTE ED IN PARTICOLARE NEL_x000a_RIMUOVERE PARTE DI UNA SOLETTA LA STESSA CROLLAVA FACENDO CADERE I LAVORATORI_x000a_ALL'INTERNO DELL'IMMOBILE. GLI STESSI RIMANEVANO SCHIACCAIATI DAI DETRITI DELLA_x000a_SOLLETA SULLA QUALE STAZIONAVANO E DELLA SECONDA SOLETTA SFONDATA."/>
  </r>
  <r>
    <n v="41"/>
    <d v="2024-09-12T00:00:00"/>
    <s v="Brescia"/>
    <d v="2024-09-12T00:00:00"/>
    <d v="2024-09-12T00:00:00"/>
    <s v="Torbole Casaglia"/>
    <x v="1"/>
    <s v=" FABBRICAZIONE DI ARTICOLI IN_x000a_GOMMA E MATERIE PLASTICHE"/>
    <n v="14"/>
    <x v="0"/>
    <n v="54.962354551676931"/>
    <x v="1"/>
    <s v="ITALIA"/>
    <s v="Operaio"/>
    <x v="1"/>
    <s v="SCHIACCIATO A SEGUITO DI SGANCIAMENTO DEL SACCO (BIG BAG) DALLE FORCHE ALLE QUALI_x000a_ERA APPESO. DINAMICA IN FASE DI ACCERTAMENTO"/>
  </r>
  <r>
    <n v="42"/>
    <d v="2024-09-14T00:00:00"/>
    <s v="Montagna"/>
    <d v="2024-09-14T00:00:00"/>
    <d v="2024-09-14T00:00:00"/>
    <s v="Darfo Boario Terme"/>
    <x v="4"/>
    <m/>
    <n v="35"/>
    <x v="0"/>
    <n v="50.275154004106774"/>
    <x v="1"/>
    <s v="ITALIA"/>
    <s v="Operaio - capo officina"/>
    <x v="1"/>
    <s v="MENTRE EFFETTUAVA OPERAZIONI DI PULIZIA DEL SOTTOTETTO DELLA COPERTURA DEL CAPANNONE MEDIANTE PISTOLA AD ARIA COMPRESSA, PER CAUSE IN CORSO DI ACCERTAMENTO CADEVA DALLA PLE UTILIZZATA PER PORTARSI IN QUOTA, DA UN'ALTEZZA DI CIRCA 8 METRI. "/>
  </r>
  <r>
    <n v="43"/>
    <d v="2024-09-16T00:00:00"/>
    <s v="Insubria"/>
    <d v="2024-09-16T00:00:00"/>
    <d v="2024-09-16T00:00:00"/>
    <s v="Cornate Olona"/>
    <x v="1"/>
    <s v="RIPARAZIONE E MANUTENZIONE PRODOTTI IN METALLO, MACCHINE ED APPARECCHIATURE"/>
    <n v="4"/>
    <x v="0"/>
    <n v="34.31622176591376"/>
    <x v="2"/>
    <s v="MAROCCO"/>
    <s v="Operaio"/>
    <x v="4"/>
    <s v="MENTRE STAVA EFFETTUANDO L'ATTIVITA' DI MANUTENZIONE SUL MONTANTE DI UNA FRESA_x000a_ALESATRICE ALL'IMPROVVISO LA MACCHINA SI AZIONAVA SCHIACCIANDO L'OPERATORE A_x000a_LIVELLO TORACICO"/>
  </r>
  <r>
    <n v="44"/>
    <d v="2024-09-13T00:00:00"/>
    <s v="Brescia"/>
    <d v="2024-09-13T00:00:00"/>
    <d v="2024-09-18T00:00:00"/>
    <s v="Castenedolo"/>
    <x v="1"/>
    <s v="FABBRICAZIONE DI CARTA E DI PRODOTTI DI CARTA"/>
    <n v="24"/>
    <x v="1"/>
    <n v="61.35797399041752"/>
    <x v="0"/>
    <s v="ITALIA"/>
    <s v="Custode"/>
    <x v="9"/>
    <s v="SCHIACCIATA DA CANCELLO SCORREVOLE USCITO DALLA GUIDA. DINAMICA IN FASE DI_x000a_ACCERTAMENTO."/>
  </r>
  <r>
    <n v="45"/>
    <d v="2024-09-19T00:00:00"/>
    <s v="Bergamo"/>
    <d v="2024-09-19T00:00:00"/>
    <d v="2024-09-19T00:00:00"/>
    <s v="Dalmine"/>
    <x v="3"/>
    <m/>
    <n v="0"/>
    <x v="0"/>
    <n v="58"/>
    <x v="0"/>
    <s v="ITALIA"/>
    <m/>
    <x v="7"/>
    <s v="L'infortunato è rimasto schiacciato (decesso sul colpo per grave trauma cranico) nel ribaltamento di un mini escavatore, mentre lo stava posizionando su un rimorchio"/>
  </r>
  <r>
    <n v="46"/>
    <d v="2024-09-21T00:00:00"/>
    <s v="Insubria"/>
    <d v="2024-09-21T00:00:00"/>
    <d v="2024-09-21T00:00:00"/>
    <s v="Argegno"/>
    <x v="1"/>
    <s v=" FABBRICAZIONE DI ALTRI_x000a_PRODOTTI DELLA_x000a_LAVORAZIONE DI MINERALI_x000a_NON METALLIFERI"/>
    <n v="26"/>
    <x v="0"/>
    <n v="47"/>
    <x v="1"/>
    <s v="ITALIA"/>
    <s v="Operaio"/>
    <x v="1"/>
    <s v="L'infortunato uscendo dall'area del cantiere è precipitato in un dirupo ed è stato ritrovato nei pressi della riva del fiume. Decesso per successivo annegamento. Dinamica in fase di accertamento"/>
  </r>
  <r>
    <n v="47"/>
    <d v="2024-09-25T00:00:00"/>
    <s v="Pavia"/>
    <d v="2024-09-25T00:00:00"/>
    <d v="2024-09-25T00:00:00"/>
    <s v="Parona"/>
    <x v="3"/>
    <m/>
    <n v="16"/>
    <x v="0"/>
    <n v="50"/>
    <x v="1"/>
    <s v="EGITTO"/>
    <s v="Operaio"/>
    <x v="1"/>
    <s v="Mentre si trovava sul tetto di un capannone per eseguire lavori di pulizia e rifacimento porzioni di catrame distaccate,  precipitava al suolo da un altezza di circa 8 metri sfondando un lucernario in plexiglass."/>
  </r>
  <r>
    <n v="48"/>
    <d v="2024-09-26T00:00:00"/>
    <s v="Brescia"/>
    <d v="2024-09-25T00:00:00"/>
    <d v="2024-09-25T00:00:00"/>
    <s v="Castrezzato "/>
    <x v="3"/>
    <m/>
    <n v="51"/>
    <x v="0"/>
    <n v="47.59479808350445"/>
    <x v="1"/>
    <s v="ITALIA"/>
    <s v="Operaio"/>
    <x v="1"/>
    <s v="DOPO AVER CONTROLLATO IL SERBATOIO POSTO SUL MEZZO (MINIPALA), SCIVOLAVA. QUINDI IL_x000a_MEZZO, AVVIATO DAL CONDUCENTE, LO TRAVOLGEVA, SCHIACCIANDO L’ARTO INFERIORE SX_x000a_DINAMICA IN FASE DI ACCERTAMENTO."/>
  </r>
  <r>
    <n v="49"/>
    <d v="2024-10-05T00:00:00"/>
    <s v="Milano CM"/>
    <d v="2024-10-05T00:00:00"/>
    <d v="2024-10-05T00:00:00"/>
    <s v="Lodi Vecchio"/>
    <x v="4"/>
    <m/>
    <n v="0"/>
    <x v="0"/>
    <n v="71.039014373716626"/>
    <x v="4"/>
    <s v="ITALIA"/>
    <m/>
    <x v="7"/>
    <s v="L’infortunato nell’intento di riparare il tetto non calpestabile di un capannone è caduto dall’alto sfondandolo "/>
  </r>
  <r>
    <n v="50"/>
    <d v="2024-10-17T00:00:00"/>
    <s v="Brescia"/>
    <d v="2024-10-17T00:00:00"/>
    <d v="2024-10-17T00:00:00"/>
    <s v="Bagolino"/>
    <x v="3"/>
    <m/>
    <n v="300"/>
    <x v="0"/>
    <n v="27"/>
    <x v="3"/>
    <s v="PERU'"/>
    <s v="Operaio"/>
    <x v="1"/>
    <s v="FOLGORATO DURANTE ATTIVITA' DI MANUTENZIONE DI RETE ELETTRICA SU TRALICCIO. DINAMICA IN FASE DI ACCERTAMENTO."/>
  </r>
  <r>
    <n v="51"/>
    <d v="2024-10-17T00:00:00"/>
    <s v="Brescia"/>
    <d v="2024-10-17T00:00:00"/>
    <d v="2024-10-17T00:00:00"/>
    <s v="Iseo"/>
    <x v="3"/>
    <m/>
    <n v="0"/>
    <x v="0"/>
    <n v="70"/>
    <x v="4"/>
    <s v="ITALIA"/>
    <s v="Imbianchino"/>
    <x v="6"/>
    <s v="Imbianchino che stava svolgendo attività in casa privata, rinvenuto cadavere a distanza di tempo. Dinamica in fase di accertamento"/>
  </r>
  <r>
    <n v="52"/>
    <d v="2024-10-31T00:00:00"/>
    <s v="Bergamo"/>
    <d v="2024-10-31T00:00:00"/>
    <d v="2024-10-31T00:00:00"/>
    <s v="Ponteranica"/>
    <x v="3"/>
    <m/>
    <n v="75"/>
    <x v="0"/>
    <n v="71"/>
    <x v="4"/>
    <s v="ROMANIA"/>
    <s v="Carpentiere "/>
    <x v="1"/>
    <s v="L'infortunato è deceduto per seppellimento causato dal franamento della parete di scavo"/>
  </r>
  <r>
    <n v="53"/>
    <d v="2024-11-09T00:00:00"/>
    <s v="Bergamo"/>
    <d v="2024-11-09T00:00:00"/>
    <d v="2024-11-09T00:00:00"/>
    <s v="TREVIOLO"/>
    <x v="0"/>
    <m/>
    <n v="0"/>
    <x v="0"/>
    <n v="59.791923340177959"/>
    <x v="0"/>
    <s v="ITALIA"/>
    <m/>
    <x v="7"/>
    <s v="L'INFORTUNATO, MENTRE UTILIZZAVA MACCHNA PER RACCOLTA PANNOCCHIE, AZIONATA DA ALBERO CARDANICO COLLEGATO A TRATTORE, A CAUSA DELL'IMPIGLIMENTO DEGLI INDUMENTI NEGLI ORGANI IN MOVIMENTO DELLA MACCHINA, QUESTI ULTIMI SPROVVISTI DI RIPARI E DISPOSITIVI DI PROTEZIONE ADEGUATI, SUBENDO LESIONI CON ESITO MORTALE"/>
  </r>
  <r>
    <n v="54"/>
    <d v="2024-11-15T00:00:00"/>
    <s v="Milano CM"/>
    <d v="2024-11-15T00:00:00"/>
    <d v="2024-11-15T00:00:00"/>
    <s v="Pozzuolo Martesana "/>
    <x v="3"/>
    <m/>
    <n v="16"/>
    <x v="0"/>
    <n v="54.855578370978783"/>
    <x v="1"/>
    <s v="ARGENTINA"/>
    <s v="manovale edile"/>
    <x v="4"/>
    <s v="Precipitava da circa 10 metri da un’apertura, non visibile a causa della presenza di guaina bituminosa posata sulla soletta oggetto dei lavori"/>
  </r>
  <r>
    <n v="55"/>
    <d v="2024-11-18T00:00:00"/>
    <s v="Insubria"/>
    <d v="2024-11-18T00:00:00"/>
    <d v="2024-11-20T00:00:00"/>
    <s v="Erba"/>
    <x v="4"/>
    <m/>
    <n v="11"/>
    <x v="0"/>
    <n v="41"/>
    <x v="1"/>
    <s v="ALBANIA"/>
    <s v="Operaio"/>
    <x v="1"/>
    <s v="IL LAVORATORE DURANTE UNO SPOSTAMENTO DELLA PLE, VENIVA SCHIACCIATO TRA IL PARAPETTO DEL CESTELLO E UNA SOLETTA IN CEMENTO ARMATO CHE COSTITUIVA LA COPERTURA DI UN CORSELLO"/>
  </r>
  <r>
    <n v="56"/>
    <d v="2024-12-02T00:00:00"/>
    <s v="Brescia"/>
    <d v="2024-12-02T00:00:00"/>
    <d v="2024-12-02T00:00:00"/>
    <s v="Castenedolo "/>
    <x v="4"/>
    <m/>
    <n v="15"/>
    <x v="0"/>
    <n v="60"/>
    <x v="0"/>
    <s v="ITALIA"/>
    <s v="Operaio"/>
    <x v="8"/>
    <s v="PRECIPITATO DA CESTELLO PLE, RIBALTATA A SEGUITO DI URTO CON CARROPONTE (ALTEZZA CIRCA 10 MT). DINAMICA IN FASE DI ACCERTAMENTO "/>
  </r>
  <r>
    <n v="57"/>
    <d v="2024-12-05T00:00:00"/>
    <s v="Valpadana"/>
    <d v="2024-12-05T00:00:00"/>
    <d v="2024-12-05T00:00:00"/>
    <s v="Soncino"/>
    <x v="3"/>
    <m/>
    <n v="5"/>
    <x v="0"/>
    <n v="58"/>
    <x v="0"/>
    <s v="ITALIA"/>
    <s v="Operaio"/>
    <x v="1"/>
    <s v="SECONDO I PRIMI ACCERTAMENTI, IN CANTIERE ERANO IN CORSO ATTIVITÀ DI GETTO DEL_x000a_CALCESTRUZZO PER LA CREAZIONE DI FONDAMENTA PER LA REALIZZAZIONE DELLA RECINZIONE_x000a_PERIMETRALE ALL’EDIFICIO IN COSTRUZIONE E DI UNA PLATEA. L'INFORTUNATO ERA INTENTO NELL’ATTIVITÀ DI MOVIMENTAZIONE DEL TUBO FLESSIBILE IN GOMMA FINALE DEL BRACCIO DELLA BETONPOMPA, ESTESO DI CIRCA 25 METRI, NELLA ZONA IN CUI SAREBBE DOVUTA AVVENIRE LA GETTATA._x000a_NELLE CIRCOSTANZE DELL’EVENTO INFORTUNISTICO, LA BETONPOMPA SI INCLINAVA SUL LATO_x000a_SINISTRO E L’INCLINAZIONE DELLA STESSA PROVOCAVA L’ABBASSAMENTO DEL BRACCIO CHE_x000a_COLPIVA MORTALMENTE ALLA TESTA IL LAVORATORE. DINAMICA IN CORSO DI ACCERTAMENTO"/>
  </r>
  <r>
    <n v="58"/>
    <d v="2024-12-12T00:00:00"/>
    <s v="Pavia"/>
    <d v="2024-12-12T00:00:00"/>
    <d v="2024-12-12T00:00:00"/>
    <s v="Parina"/>
    <x v="1"/>
    <s v="ALTRE ATTIVITA' DI PULIZIA SPECIALIZZATA"/>
    <n v="80"/>
    <x v="0"/>
    <n v="45"/>
    <x v="1"/>
    <s v="ITALIA"/>
    <s v="Operaio"/>
    <x v="1"/>
    <s v="L'INFORTUNATO SI POSIZIONAVA TRA LA BENNA E L'ASSE DELLE RUOTE ANTERIORI DELLA PALA_x000a_GOMMATA PER VERIFICARE UN PRESUNTO TRAFILAMENTO DI LIQUIDO DALL'IMPIANTO IDRAULICO_x000a_DEL MEZZO POSTO SUGLI ELEMENTI DI LEVERAGGIO DELLA BENNA, QUANDO IMPROVVISAMENTE_x000a_QUESTA SCENDEVA E LO SCHIACCIAVA"/>
  </r>
  <r>
    <n v="59"/>
    <d v="2024-12-12T00:00:00"/>
    <s v="Milano CM"/>
    <d v="2024-12-12T00:00:00"/>
    <d v="2024-12-12T00:00:00"/>
    <s v="Cusago"/>
    <x v="3"/>
    <m/>
    <n v="32"/>
    <x v="0"/>
    <n v="56"/>
    <x v="0"/>
    <s v="MAROCCO"/>
    <s v="Operaio"/>
    <x v="4"/>
    <s v="Il lavoratore in copertura, si posizionava su superficie non portante, la quale cedeva facendolo precipitare a terra."/>
  </r>
  <r>
    <n v="60"/>
    <d v="2024-12-13T00:00:00"/>
    <s v="Montagna"/>
    <d v="2024-12-13T00:00:00"/>
    <d v="2024-12-13T00:00:00"/>
    <s v="BIANZONE (SO)"/>
    <x v="1"/>
    <s v="PULIZIA GENERALE"/>
    <n v="661"/>
    <x v="0"/>
    <n v="65"/>
    <x v="0"/>
    <s v="ITALIA"/>
    <m/>
    <x v="10"/>
    <s v="DURANTE LA FASE DI LAVAGGIO DELLA MACCHINA DI DISTRIBUZIONE DEL CALCESTRUZZO, LAVORO ESEGUITO CON MACCHINA IN MOTO, IL LAVORATORE CADEVA ALL'INTERNO DELLA CANALA CONTENETE LA COCLEA; GLI ARTI INFERIORI VENIVANO IMPIGLIATI E TRASCINATI NEL MOTO ROTATORIO DELLA COCLEA."/>
  </r>
  <r>
    <n v="61"/>
    <d v="2024-12-17T00:00:00"/>
    <s v="Montagna"/>
    <d v="2024-12-17T00:00:00"/>
    <d v="2024-12-17T00:00:00"/>
    <s v="Traona"/>
    <x v="3"/>
    <m/>
    <n v="15"/>
    <x v="0"/>
    <n v="72"/>
    <x v="4"/>
    <s v="ITALIA"/>
    <s v="COLLABORTORE FAMILIARE"/>
    <x v="10"/>
    <s v="mentre operava una macchina movimento terra (escavatore) di proprietà della società, finiva nel fiume Adda, restando intrappolato all'interno della cabina a circa tre metri di profondità"/>
  </r>
  <r>
    <n v="62"/>
    <d v="2024-12-24T00:00:00"/>
    <s v="Milano"/>
    <d v="2024-12-24T00:00:00"/>
    <d v="2024-12-24T00:00:00"/>
    <s v="Milano"/>
    <x v="5"/>
    <s v="RACCOLTA RIFIUTI"/>
    <n v="3100"/>
    <x v="0"/>
    <n v="52"/>
    <x v="1"/>
    <s v="ITALIA"/>
    <m/>
    <x v="10"/>
    <s v="l'infortunato è rimasto schiacciato ed incastrato tra il veicolo (mezzo operativo che aveva guidato fino a pochi istanti prima) e le autovetture parcheggiate a bordo strada, probabilmente nel tentativo di fermare il mezzo che si era rimesso in movimento dopo la sua discesa dalla cabina di guida."/>
  </r>
  <r>
    <n v="63"/>
    <d v="2024-12-28T00:00:00"/>
    <s v="Montagna"/>
    <d v="2024-12-28T00:00:00"/>
    <d v="2024-12-28T00:00:00"/>
    <s v="POSOGNE"/>
    <x v="6"/>
    <s v="Gestioni di funicolari, ski-lift e seggiovie se non facenti parte dei sistemi di transito urbano o suburbano"/>
    <n v="3"/>
    <x v="0"/>
    <n v="67"/>
    <x v="4"/>
    <s v="ITALIA"/>
    <m/>
    <x v="4"/>
    <s v="IL CORPO È STATO TROVATO A TERRA NEI PRESSI DELLA GARRITA INTERMEDIA DELLA SCIOVIA A DUNE ALTA DELL'IMPIATO DI RISALITA DELLA PISTA &quot;PEDUNA&quot; DELLA LOCALITA' PALOT - PISOGNE (BS). I SANITARI DELL'AREU HANNO DIAGNOSTICATO UN ARRESTO CARDIACO MA SI RIMANE IN ATTESA DEL RISULTATO DELLA AUTOPSIA DISPOSTA DAL MAGISTRATO"/>
  </r>
  <r>
    <m/>
    <m/>
    <m/>
    <m/>
    <m/>
    <m/>
    <x v="7"/>
    <m/>
    <m/>
    <x v="2"/>
    <m/>
    <x v="6"/>
    <m/>
    <m/>
    <x v="1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ACB51C-7E5E-47B9-AB3F-C1D233970818}" name="Tabella pivot1" cacheId="0" applyNumberFormats="0" applyBorderFormats="0" applyFontFormats="0" applyPatternFormats="0" applyAlignmentFormats="0" applyWidthHeightFormats="1" dataCaption="Valori" updatedVersion="8" minRefreshableVersion="3" useAutoFormatting="1" itemPrintTitles="1" createdVersion="8" indent="0" outline="1" outlineData="1" multipleFieldFilters="0" chartFormat="29">
  <location ref="E3:F16" firstHeaderRow="1" firstDataRow="1" firstDataCol="1" rowPageCount="1" colPageCount="1"/>
  <pivotFields count="2">
    <pivotField axis="axisPage" multipleItemSelectionAllowed="1" showAll="0">
      <items count="14">
        <item x="0"/>
        <item x="1"/>
        <item x="2"/>
        <item x="3"/>
        <item x="4"/>
        <item x="5"/>
        <item x="6"/>
        <item x="7"/>
        <item x="8"/>
        <item x="9"/>
        <item x="10"/>
        <item x="11"/>
        <item h="1" x="12"/>
        <item t="default"/>
      </items>
    </pivotField>
    <pivotField axis="axisRow" dataField="1" multipleItemSelectionAllowed="1" showAll="0">
      <items count="16">
        <item x="0"/>
        <item x="1"/>
        <item x="2"/>
        <item x="3"/>
        <item x="4"/>
        <item x="5"/>
        <item x="6"/>
        <item x="7"/>
        <item x="8"/>
        <item x="9"/>
        <item m="1" x="14"/>
        <item m="1" x="13"/>
        <item x="10"/>
        <item x="12"/>
        <item x="11"/>
        <item t="default"/>
      </items>
    </pivotField>
  </pivotFields>
  <rowFields count="1">
    <field x="1"/>
  </rowFields>
  <rowItems count="13">
    <i>
      <x/>
    </i>
    <i>
      <x v="1"/>
    </i>
    <i>
      <x v="2"/>
    </i>
    <i>
      <x v="3"/>
    </i>
    <i>
      <x v="4"/>
    </i>
    <i>
      <x v="5"/>
    </i>
    <i>
      <x v="6"/>
    </i>
    <i>
      <x v="7"/>
    </i>
    <i>
      <x v="8"/>
    </i>
    <i>
      <x v="9"/>
    </i>
    <i>
      <x v="12"/>
    </i>
    <i>
      <x v="14"/>
    </i>
    <i t="grand">
      <x/>
    </i>
  </rowItems>
  <colItems count="1">
    <i/>
  </colItems>
  <pageFields count="1">
    <pageField fld="0" hier="-1"/>
  </pageFields>
  <dataFields count="1">
    <dataField name="Conteggio di mese" fld="1" subtotal="count" baseField="0" baseItem="0"/>
  </dataFields>
  <formats count="6">
    <format dxfId="51">
      <pivotArea type="all" dataOnly="0" outline="0" fieldPosition="0"/>
    </format>
    <format dxfId="50">
      <pivotArea outline="0" collapsedLevelsAreSubtotals="1" fieldPosition="0"/>
    </format>
    <format dxfId="49">
      <pivotArea field="1" type="button" dataOnly="0" labelOnly="1" outline="0" axis="axisRow" fieldPosition="0"/>
    </format>
    <format dxfId="48">
      <pivotArea dataOnly="0" labelOnly="1" fieldPosition="0">
        <references count="1">
          <reference field="1" count="0"/>
        </references>
      </pivotArea>
    </format>
    <format dxfId="47">
      <pivotArea dataOnly="0" labelOnly="1" grandRow="1" outline="0" fieldPosition="0"/>
    </format>
    <format dxfId="46">
      <pivotArea dataOnly="0" labelOnly="1" outline="0" axis="axisValues" fieldPosition="0"/>
    </format>
  </formats>
  <chartFormats count="1">
    <chartFormat chart="1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81F1C21-E6EB-4B0C-98E5-952EC0DB80B2}" name="Tabella pivot3" cacheId="1" applyNumberFormats="0" applyBorderFormats="0" applyFontFormats="0" applyPatternFormats="0" applyAlignmentFormats="0" applyWidthHeightFormats="1" dataCaption="Valori" updatedVersion="8" minRefreshableVersion="3" useAutoFormatting="1" itemPrintTitles="1" createdVersion="8" indent="0" outline="1" outlineData="1" multipleFieldFilters="0" chartFormat="2">
  <location ref="A11:B18" firstHeaderRow="1" firstDataRow="1" firstDataCol="1"/>
  <pivotFields count="17">
    <pivotField showAll="0"/>
    <pivotField numFmtId="14" showAll="0"/>
    <pivotField showAll="0"/>
    <pivotField numFmtId="14" showAll="0"/>
    <pivotField numFmtId="14" showAll="0"/>
    <pivotField showAll="0"/>
    <pivotField showAll="0">
      <items count="27">
        <item x="0"/>
        <item m="1" x="9"/>
        <item m="1" x="14"/>
        <item m="1" x="25"/>
        <item m="1" x="22"/>
        <item m="1" x="24"/>
        <item m="1" x="15"/>
        <item m="1" x="16"/>
        <item m="1" x="11"/>
        <item m="1" x="17"/>
        <item m="1" x="8"/>
        <item m="1" x="12"/>
        <item m="1" x="23"/>
        <item m="1" x="18"/>
        <item m="1" x="19"/>
        <item m="1" x="13"/>
        <item m="1" x="20"/>
        <item m="1" x="10"/>
        <item m="1" x="21"/>
        <item x="3"/>
        <item x="4"/>
        <item x="2"/>
        <item x="7"/>
        <item x="1"/>
        <item x="5"/>
        <item x="6"/>
        <item t="default"/>
      </items>
    </pivotField>
    <pivotField showAll="0"/>
    <pivotField showAll="0"/>
    <pivotField showAll="0"/>
    <pivotField showAll="0"/>
    <pivotField axis="axisRow" dataField="1" showAll="0">
      <items count="8">
        <item x="2"/>
        <item x="1"/>
        <item x="0"/>
        <item x="4"/>
        <item x="3"/>
        <item x="5"/>
        <item h="1" x="6"/>
        <item t="default"/>
      </items>
    </pivotField>
    <pivotField showAll="0"/>
    <pivotField showAll="0"/>
    <pivotField showAll="0"/>
    <pivotField showAll="0"/>
    <pivotField showAll="0">
      <items count="10">
        <item x="0"/>
        <item x="5"/>
        <item x="2"/>
        <item x="3"/>
        <item x="1"/>
        <item x="4"/>
        <item x="6"/>
        <item x="7"/>
        <item x="8"/>
        <item t="default"/>
      </items>
    </pivotField>
  </pivotFields>
  <rowFields count="1">
    <field x="11"/>
  </rowFields>
  <rowItems count="7">
    <i>
      <x/>
    </i>
    <i>
      <x v="1"/>
    </i>
    <i>
      <x v="2"/>
    </i>
    <i>
      <x v="3"/>
    </i>
    <i>
      <x v="4"/>
    </i>
    <i>
      <x v="5"/>
    </i>
    <i t="grand">
      <x/>
    </i>
  </rowItems>
  <colItems count="1">
    <i/>
  </colItems>
  <dataFields count="1">
    <dataField name="Conteggio di CLASSE DI ETA'" fld="11" subtotal="count" baseField="0" baseItem="0"/>
  </dataFields>
  <formats count="12">
    <format dxfId="11">
      <pivotArea type="all" dataOnly="0" outline="0" fieldPosition="0"/>
    </format>
    <format dxfId="10">
      <pivotArea outline="0" collapsedLevelsAreSubtotals="1" fieldPosition="0"/>
    </format>
    <format dxfId="9">
      <pivotArea field="11" type="button" dataOnly="0" labelOnly="1" outline="0" axis="axisRow" fieldPosition="0"/>
    </format>
    <format dxfId="8">
      <pivotArea dataOnly="0" labelOnly="1" fieldPosition="0">
        <references count="1">
          <reference field="11" count="0"/>
        </references>
      </pivotArea>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1" type="button" dataOnly="0" labelOnly="1" outline="0" axis="axisRow" fieldPosition="0"/>
    </format>
    <format dxfId="2">
      <pivotArea dataOnly="0" labelOnly="1" fieldPosition="0">
        <references count="1">
          <reference field="11" count="0"/>
        </references>
      </pivotArea>
    </format>
    <format dxfId="1">
      <pivotArea dataOnly="0" labelOnly="1" grandRow="1" outline="0" fieldPosition="0"/>
    </format>
    <format dxfId="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470F2A1-D3F7-404A-BD76-69E8638F4082}" name="Tabella pivot1" cacheId="1" applyNumberFormats="0" applyBorderFormats="0" applyFontFormats="0" applyPatternFormats="0" applyAlignmentFormats="0" applyWidthHeightFormats="1" dataCaption="Valori" updatedVersion="8" minRefreshableVersion="3" useAutoFormatting="1" itemPrintTitles="1" createdVersion="8" indent="0" outline="1" outlineData="1" multipleFieldFilters="0" chartFormat="4">
  <location ref="A25:B31" firstHeaderRow="1" firstDataRow="1" firstDataCol="1"/>
  <pivotFields count="17">
    <pivotField showAll="0"/>
    <pivotField numFmtId="14" showAll="0"/>
    <pivotField showAll="0"/>
    <pivotField numFmtId="14" showAll="0"/>
    <pivotField numFmtId="14" showAll="0"/>
    <pivotField showAll="0"/>
    <pivotField axis="axisRow" dataField="1" showAll="0">
      <items count="27">
        <item x="0"/>
        <item m="1" x="9"/>
        <item m="1" x="14"/>
        <item m="1" x="25"/>
        <item m="1" x="22"/>
        <item m="1" x="24"/>
        <item m="1" x="15"/>
        <item m="1" x="16"/>
        <item m="1" x="11"/>
        <item m="1" x="17"/>
        <item m="1" x="8"/>
        <item m="1" x="12"/>
        <item m="1" x="23"/>
        <item m="1" x="18"/>
        <item m="1" x="19"/>
        <item m="1" x="13"/>
        <item m="1" x="20"/>
        <item m="1" x="10"/>
        <item m="1" x="21"/>
        <item x="3"/>
        <item x="4"/>
        <item x="2"/>
        <item h="1" x="7"/>
        <item x="1"/>
        <item h="1" x="5"/>
        <item h="1" x="6"/>
        <item t="default"/>
      </items>
    </pivotField>
    <pivotField showAll="0"/>
    <pivotField showAll="0"/>
    <pivotField showAll="0"/>
    <pivotField showAll="0"/>
    <pivotField showAll="0">
      <items count="8">
        <item x="2"/>
        <item x="1"/>
        <item x="0"/>
        <item x="4"/>
        <item x="3"/>
        <item x="5"/>
        <item h="1" x="6"/>
        <item t="default"/>
      </items>
    </pivotField>
    <pivotField showAll="0"/>
    <pivotField showAll="0"/>
    <pivotField showAll="0"/>
    <pivotField showAll="0"/>
    <pivotField showAll="0">
      <items count="10">
        <item x="0"/>
        <item x="5"/>
        <item x="2"/>
        <item x="3"/>
        <item x="1"/>
        <item x="4"/>
        <item x="6"/>
        <item x="7"/>
        <item x="8"/>
        <item t="default"/>
      </items>
    </pivotField>
  </pivotFields>
  <rowFields count="1">
    <field x="6"/>
  </rowFields>
  <rowItems count="6">
    <i>
      <x/>
    </i>
    <i>
      <x v="19"/>
    </i>
    <i>
      <x v="20"/>
    </i>
    <i>
      <x v="21"/>
    </i>
    <i>
      <x v="23"/>
    </i>
    <i t="grand">
      <x/>
    </i>
  </rowItems>
  <colItems count="1">
    <i/>
  </colItems>
  <dataFields count="1">
    <dataField name="Conteggio di SETTORE " fld="6" subtotal="count" baseField="0" baseItem="0"/>
  </dataFields>
  <formats count="11">
    <format dxfId="22">
      <pivotArea type="all" dataOnly="0" outline="0" fieldPosition="0"/>
    </format>
    <format dxfId="21">
      <pivotArea outline="0" collapsedLevelsAreSubtotals="1" fieldPosition="0"/>
    </format>
    <format dxfId="20">
      <pivotArea field="11" type="button" dataOnly="0" labelOnly="1" outline="0"/>
    </format>
    <format dxfId="19">
      <pivotArea dataOnly="0" labelOnly="1" grandRow="1" outline="0"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6" type="button" dataOnly="0" labelOnly="1" outline="0" axis="axisRow" fieldPosition="0"/>
    </format>
    <format dxfId="14">
      <pivotArea dataOnly="0" labelOnly="1" fieldPosition="0">
        <references count="1">
          <reference field="6" count="0"/>
        </references>
      </pivotArea>
    </format>
    <format dxfId="13">
      <pivotArea dataOnly="0" labelOnly="1" grandRow="1" outline="0" fieldPosition="0"/>
    </format>
    <format dxfId="12">
      <pivotArea dataOnly="0" labelOnly="1" outline="0" axis="axisValues" fieldPosition="0"/>
    </format>
  </formats>
  <chartFormats count="6">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6" count="1" selected="0">
            <x v="0"/>
          </reference>
        </references>
      </pivotArea>
    </chartFormat>
    <chartFormat chart="2" format="2">
      <pivotArea type="data" outline="0" fieldPosition="0">
        <references count="2">
          <reference field="4294967294" count="1" selected="0">
            <x v="0"/>
          </reference>
          <reference field="6" count="1" selected="0">
            <x v="19"/>
          </reference>
        </references>
      </pivotArea>
    </chartFormat>
    <chartFormat chart="2" format="3">
      <pivotArea type="data" outline="0" fieldPosition="0">
        <references count="2">
          <reference field="4294967294" count="1" selected="0">
            <x v="0"/>
          </reference>
          <reference field="6" count="1" selected="0">
            <x v="20"/>
          </reference>
        </references>
      </pivotArea>
    </chartFormat>
    <chartFormat chart="2" format="4">
      <pivotArea type="data" outline="0" fieldPosition="0">
        <references count="2">
          <reference field="4294967294" count="1" selected="0">
            <x v="0"/>
          </reference>
          <reference field="6" count="1" selected="0">
            <x v="21"/>
          </reference>
        </references>
      </pivotArea>
    </chartFormat>
    <chartFormat chart="2" format="5">
      <pivotArea type="data" outline="0" fieldPosition="0">
        <references count="2">
          <reference field="4294967294" count="1" selected="0">
            <x v="0"/>
          </reference>
          <reference field="6" count="1" selected="0">
            <x v="2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AEEB816-4D9C-4F47-9ED7-EA0BD2113C0F}" name="Tabella pivot4" cacheId="1" applyNumberFormats="0" applyBorderFormats="0" applyFontFormats="0" applyPatternFormats="0" applyAlignmentFormats="0" applyWidthHeightFormats="1" dataCaption="Valori" updatedVersion="8" minRefreshableVersion="3" useAutoFormatting="1" itemPrintTitles="1" createdVersion="8" indent="0" outline="1" outlineData="1" multipleFieldFilters="0" chartFormat="4">
  <location ref="A34:G46" firstHeaderRow="1" firstDataRow="2" firstDataCol="1"/>
  <pivotFields count="17">
    <pivotField showAll="0"/>
    <pivotField numFmtId="14" showAll="0"/>
    <pivotField showAll="0"/>
    <pivotField numFmtId="14" showAll="0"/>
    <pivotField numFmtId="14" showAll="0"/>
    <pivotField showAll="0"/>
    <pivotField axis="axisCol" showAll="0">
      <items count="27">
        <item x="0"/>
        <item m="1" x="9"/>
        <item m="1" x="14"/>
        <item m="1" x="25"/>
        <item m="1" x="22"/>
        <item m="1" x="24"/>
        <item m="1" x="15"/>
        <item m="1" x="16"/>
        <item m="1" x="11"/>
        <item m="1" x="17"/>
        <item m="1" x="8"/>
        <item m="1" x="12"/>
        <item m="1" x="23"/>
        <item m="1" x="18"/>
        <item m="1" x="19"/>
        <item m="1" x="13"/>
        <item m="1" x="20"/>
        <item m="1" x="10"/>
        <item m="1" x="21"/>
        <item x="3"/>
        <item x="4"/>
        <item x="2"/>
        <item h="1" x="7"/>
        <item x="1"/>
        <item h="1" x="5"/>
        <item h="1" x="6"/>
        <item t="default"/>
      </items>
    </pivotField>
    <pivotField showAll="0"/>
    <pivotField showAll="0"/>
    <pivotField showAll="0"/>
    <pivotField showAll="0"/>
    <pivotField showAll="0">
      <items count="8">
        <item x="2"/>
        <item x="1"/>
        <item x="0"/>
        <item x="4"/>
        <item x="3"/>
        <item x="5"/>
        <item h="1" x="6"/>
        <item t="default"/>
      </items>
    </pivotField>
    <pivotField showAll="0"/>
    <pivotField showAll="0"/>
    <pivotField axis="axisRow" dataField="1" showAll="0">
      <items count="12">
        <item x="0"/>
        <item x="8"/>
        <item x="6"/>
        <item x="4"/>
        <item x="1"/>
        <item x="9"/>
        <item x="5"/>
        <item x="7"/>
        <item x="2"/>
        <item x="3"/>
        <item h="1" x="10"/>
        <item t="default"/>
      </items>
    </pivotField>
    <pivotField showAll="0"/>
    <pivotField showAll="0">
      <items count="10">
        <item x="0"/>
        <item x="5"/>
        <item x="2"/>
        <item x="3"/>
        <item x="1"/>
        <item x="4"/>
        <item x="6"/>
        <item x="7"/>
        <item x="8"/>
        <item t="default"/>
      </items>
    </pivotField>
  </pivotFields>
  <rowFields count="1">
    <field x="14"/>
  </rowFields>
  <rowItems count="11">
    <i>
      <x/>
    </i>
    <i>
      <x v="1"/>
    </i>
    <i>
      <x v="2"/>
    </i>
    <i>
      <x v="3"/>
    </i>
    <i>
      <x v="4"/>
    </i>
    <i>
      <x v="5"/>
    </i>
    <i>
      <x v="6"/>
    </i>
    <i>
      <x v="7"/>
    </i>
    <i>
      <x v="8"/>
    </i>
    <i>
      <x v="9"/>
    </i>
    <i t="grand">
      <x/>
    </i>
  </rowItems>
  <colFields count="1">
    <field x="6"/>
  </colFields>
  <colItems count="6">
    <i>
      <x/>
    </i>
    <i>
      <x v="19"/>
    </i>
    <i>
      <x v="20"/>
    </i>
    <i>
      <x v="21"/>
    </i>
    <i>
      <x v="23"/>
    </i>
    <i t="grand">
      <x/>
    </i>
  </colItems>
  <dataFields count="1">
    <dataField name="Conteggio di RAPPORTO DI LAVORO" fld="14" subtotal="count" baseField="0" baseItem="0"/>
  </dataFields>
  <formats count="11">
    <format dxfId="33">
      <pivotArea type="all" dataOnly="0" outline="0" fieldPosition="0"/>
    </format>
    <format dxfId="32">
      <pivotArea outline="0" collapsedLevelsAreSubtotals="1" fieldPosition="0"/>
    </format>
    <format dxfId="31">
      <pivotArea field="11" type="button" dataOnly="0" labelOnly="1" outline="0"/>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field="14" type="button" dataOnly="0" labelOnly="1" outline="0" axis="axisRow" fieldPosition="0"/>
    </format>
    <format dxfId="25">
      <pivotArea dataOnly="0" labelOnly="1" fieldPosition="0">
        <references count="1">
          <reference field="14" count="0"/>
        </references>
      </pivotArea>
    </format>
    <format dxfId="24">
      <pivotArea dataOnly="0" labelOnly="1" grandRow="1" outline="0" fieldPosition="0"/>
    </format>
    <format dxfId="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C35DE07-8366-4F80-B353-EC82918C5124}" name="Tabella pivot2" cacheId="1" applyNumberFormats="0" applyBorderFormats="0" applyFontFormats="0" applyPatternFormats="0" applyAlignmentFormats="0" applyWidthHeightFormats="1" dataCaption="Valori" updatedVersion="8" minRefreshableVersion="3" useAutoFormatting="1" itemPrintTitles="1" createdVersion="8" indent="0" outline="1" outlineData="1" multipleFieldFilters="0" chartFormat="4">
  <location ref="A1:B4" firstHeaderRow="1" firstDataRow="1" firstDataCol="1"/>
  <pivotFields count="17">
    <pivotField showAll="0"/>
    <pivotField numFmtId="14" showAll="0"/>
    <pivotField showAll="0"/>
    <pivotField numFmtId="14" showAll="0"/>
    <pivotField numFmtId="14" showAll="0"/>
    <pivotField showAll="0"/>
    <pivotField showAll="0">
      <items count="27">
        <item x="0"/>
        <item m="1" x="9"/>
        <item m="1" x="14"/>
        <item m="1" x="25"/>
        <item m="1" x="22"/>
        <item m="1" x="24"/>
        <item m="1" x="15"/>
        <item m="1" x="16"/>
        <item m="1" x="11"/>
        <item m="1" x="17"/>
        <item m="1" x="8"/>
        <item m="1" x="12"/>
        <item m="1" x="23"/>
        <item m="1" x="18"/>
        <item m="1" x="19"/>
        <item m="1" x="13"/>
        <item m="1" x="20"/>
        <item m="1" x="10"/>
        <item m="1" x="21"/>
        <item x="3"/>
        <item x="4"/>
        <item x="2"/>
        <item x="7"/>
        <item x="1"/>
        <item x="5"/>
        <item x="6"/>
        <item t="default"/>
      </items>
    </pivotField>
    <pivotField showAll="0"/>
    <pivotField showAll="0"/>
    <pivotField axis="axisRow" dataField="1" showAll="0">
      <items count="4">
        <item x="1"/>
        <item x="0"/>
        <item h="1" x="2"/>
        <item t="default"/>
      </items>
    </pivotField>
    <pivotField showAll="0"/>
    <pivotField showAll="0"/>
    <pivotField showAll="0"/>
    <pivotField showAll="0"/>
    <pivotField showAll="0"/>
    <pivotField showAll="0"/>
    <pivotField showAll="0">
      <items count="10">
        <item x="0"/>
        <item x="5"/>
        <item x="2"/>
        <item x="3"/>
        <item x="1"/>
        <item x="4"/>
        <item x="6"/>
        <item x="7"/>
        <item x="8"/>
        <item t="default"/>
      </items>
    </pivotField>
  </pivotFields>
  <rowFields count="1">
    <field x="9"/>
  </rowFields>
  <rowItems count="3">
    <i>
      <x/>
    </i>
    <i>
      <x v="1"/>
    </i>
    <i t="grand">
      <x/>
    </i>
  </rowItems>
  <colItems count="1">
    <i/>
  </colItems>
  <dataFields count="1">
    <dataField name="Conteggio di SESSO" fld="9" subtotal="count" baseField="0" baseItem="0"/>
  </dataFields>
  <formats count="12">
    <format dxfId="45">
      <pivotArea type="all" dataOnly="0" outline="0" fieldPosition="0"/>
    </format>
    <format dxfId="44">
      <pivotArea outline="0" collapsedLevelsAreSubtotals="1" fieldPosition="0"/>
    </format>
    <format dxfId="43">
      <pivotArea field="9" type="button" dataOnly="0" labelOnly="1" outline="0" axis="axisRow" fieldPosition="0"/>
    </format>
    <format dxfId="42">
      <pivotArea dataOnly="0" labelOnly="1" fieldPosition="0">
        <references count="1">
          <reference field="9" count="0"/>
        </references>
      </pivotArea>
    </format>
    <format dxfId="41">
      <pivotArea dataOnly="0" labelOnly="1" grandRow="1" outline="0" fieldPosition="0"/>
    </format>
    <format dxfId="40">
      <pivotArea dataOnly="0" labelOnly="1" outline="0" axis="axisValues" fieldPosition="0"/>
    </format>
    <format dxfId="39">
      <pivotArea type="all" dataOnly="0" outline="0" fieldPosition="0"/>
    </format>
    <format dxfId="38">
      <pivotArea outline="0" collapsedLevelsAreSubtotals="1" fieldPosition="0"/>
    </format>
    <format dxfId="37">
      <pivotArea field="9" type="button" dataOnly="0" labelOnly="1" outline="0" axis="axisRow" fieldPosition="0"/>
    </format>
    <format dxfId="36">
      <pivotArea dataOnly="0" labelOnly="1" fieldPosition="0">
        <references count="1">
          <reference field="9" count="0"/>
        </references>
      </pivotArea>
    </format>
    <format dxfId="35">
      <pivotArea dataOnly="0" labelOnly="1" grandRow="1" outline="0" fieldPosition="0"/>
    </format>
    <format dxfId="34">
      <pivotArea dataOnly="0" labelOnly="1" outline="0" axis="axisValues" fieldPosition="0"/>
    </format>
  </formats>
  <chartFormats count="3">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9" count="1" selected="0">
            <x v="0"/>
          </reference>
        </references>
      </pivotArea>
    </chartFormat>
    <chartFormat chart="1" format="2">
      <pivotArea type="data" outline="0" fieldPosition="0">
        <references count="2">
          <reference field="4294967294" count="1" selected="0">
            <x v="0"/>
          </reference>
          <reference field="9"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3.xml"/><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
  <sheetViews>
    <sheetView showGridLines="0" tabSelected="1" zoomScaleNormal="100" workbookViewId="0">
      <pane xSplit="1" ySplit="7" topLeftCell="J58" activePane="bottomRight" state="frozen"/>
      <selection pane="topRight" activeCell="B1" sqref="B1"/>
      <selection pane="bottomLeft" activeCell="A8" sqref="A8"/>
      <selection pane="bottomRight" activeCell="P70" sqref="P70"/>
    </sheetView>
  </sheetViews>
  <sheetFormatPr defaultColWidth="9.36328125" defaultRowHeight="11.5"/>
  <cols>
    <col min="1" max="1" width="8.6328125" style="27" customWidth="1"/>
    <col min="2" max="2" width="15.453125" style="6" customWidth="1"/>
    <col min="3" max="3" width="12.36328125" style="6" customWidth="1"/>
    <col min="4" max="4" width="14.453125" style="6" customWidth="1"/>
    <col min="5" max="5" width="13.36328125" style="6" customWidth="1"/>
    <col min="6" max="6" width="18.453125" style="28" bestFit="1" customWidth="1"/>
    <col min="7" max="7" width="33.90625" style="6" bestFit="1" customWidth="1"/>
    <col min="8" max="8" width="33.90625" style="6" customWidth="1"/>
    <col min="9" max="9" width="25.08984375" style="6" bestFit="1" customWidth="1"/>
    <col min="10" max="10" width="10" style="6" customWidth="1"/>
    <col min="11" max="11" width="13.6328125" style="50" customWidth="1"/>
    <col min="12" max="12" width="13.6328125" style="29" customWidth="1"/>
    <col min="13" max="13" width="14.6328125" style="6" customWidth="1"/>
    <col min="14" max="14" width="26.90625" style="6" customWidth="1"/>
    <col min="15" max="15" width="17.36328125" style="6" customWidth="1"/>
    <col min="16" max="16" width="88.54296875" style="30" customWidth="1"/>
    <col min="17" max="16384" width="9.36328125" style="6"/>
  </cols>
  <sheetData>
    <row r="1" spans="1:16" ht="21.25" customHeight="1">
      <c r="A1" s="53" t="s">
        <v>35</v>
      </c>
      <c r="B1" s="53"/>
      <c r="C1" s="53"/>
      <c r="D1" s="53"/>
      <c r="E1" s="53"/>
      <c r="F1" s="53"/>
      <c r="G1" s="53"/>
      <c r="H1" s="53"/>
      <c r="I1" s="53"/>
      <c r="J1" s="53"/>
      <c r="K1" s="53"/>
      <c r="L1" s="53"/>
      <c r="M1" s="53"/>
      <c r="N1" s="53"/>
      <c r="O1" s="53"/>
      <c r="P1" s="54"/>
    </row>
    <row r="2" spans="1:16" ht="9.5" customHeight="1">
      <c r="A2" s="61"/>
      <c r="B2" s="61"/>
      <c r="C2" s="61"/>
      <c r="D2" s="61"/>
      <c r="E2" s="61"/>
      <c r="F2" s="61"/>
      <c r="G2" s="61"/>
      <c r="H2" s="61"/>
      <c r="I2" s="61"/>
      <c r="J2" s="61"/>
      <c r="K2" s="61"/>
      <c r="L2" s="61"/>
      <c r="M2" s="61"/>
      <c r="N2" s="61"/>
      <c r="O2" s="61"/>
      <c r="P2" s="61"/>
    </row>
    <row r="3" spans="1:16" ht="35.25" customHeight="1">
      <c r="A3" s="57" t="s">
        <v>34</v>
      </c>
      <c r="B3" s="57"/>
      <c r="C3" s="57"/>
      <c r="D3" s="57"/>
      <c r="E3" s="57"/>
      <c r="F3" s="57"/>
      <c r="G3" s="57"/>
      <c r="H3" s="57"/>
      <c r="I3" s="57"/>
      <c r="J3" s="57"/>
      <c r="K3" s="57"/>
      <c r="L3" s="57"/>
      <c r="M3" s="57"/>
      <c r="N3" s="57"/>
      <c r="O3" s="57"/>
      <c r="P3" s="58"/>
    </row>
    <row r="4" spans="1:16" ht="31.5" customHeight="1">
      <c r="A4" s="55" t="s">
        <v>145</v>
      </c>
      <c r="B4" s="55"/>
      <c r="C4" s="55"/>
      <c r="D4" s="55"/>
      <c r="E4" s="55"/>
      <c r="F4" s="55"/>
      <c r="G4" s="55"/>
      <c r="H4" s="55"/>
      <c r="I4" s="55"/>
      <c r="J4" s="55"/>
      <c r="K4" s="55"/>
      <c r="L4" s="55"/>
      <c r="M4" s="55"/>
      <c r="N4" s="55"/>
      <c r="O4" s="55"/>
      <c r="P4" s="56"/>
    </row>
    <row r="5" spans="1:16">
      <c r="A5" s="59"/>
      <c r="B5" s="59"/>
      <c r="C5" s="59"/>
      <c r="D5" s="59"/>
      <c r="E5" s="59"/>
      <c r="F5" s="59"/>
      <c r="G5" s="59"/>
      <c r="H5" s="59"/>
      <c r="I5" s="59"/>
      <c r="J5" s="59"/>
      <c r="K5" s="59"/>
      <c r="L5" s="59"/>
      <c r="M5" s="59"/>
      <c r="N5" s="59"/>
      <c r="O5" s="59"/>
      <c r="P5" s="60"/>
    </row>
    <row r="6" spans="1:16" ht="32.5" customHeight="1">
      <c r="A6" s="52" t="s">
        <v>25</v>
      </c>
      <c r="B6" s="52"/>
      <c r="C6" s="52"/>
      <c r="D6" s="52"/>
      <c r="E6" s="52"/>
      <c r="F6" s="52"/>
      <c r="G6" s="52"/>
      <c r="H6" s="52"/>
      <c r="I6" s="52"/>
      <c r="J6" s="52"/>
      <c r="K6" s="52"/>
      <c r="L6" s="52"/>
      <c r="M6" s="52"/>
      <c r="N6" s="52"/>
      <c r="O6" s="52"/>
      <c r="P6" s="52"/>
    </row>
    <row r="7" spans="1:16" s="10" customFormat="1" ht="35.25" customHeight="1">
      <c r="A7" s="7" t="s">
        <v>10</v>
      </c>
      <c r="B7" s="8" t="s">
        <v>3</v>
      </c>
      <c r="C7" s="8" t="s">
        <v>14</v>
      </c>
      <c r="D7" s="8" t="s">
        <v>4</v>
      </c>
      <c r="E7" s="8" t="s">
        <v>5</v>
      </c>
      <c r="F7" s="8" t="s">
        <v>6</v>
      </c>
      <c r="G7" s="8" t="s">
        <v>11</v>
      </c>
      <c r="H7" s="8" t="s">
        <v>240</v>
      </c>
      <c r="I7" s="8" t="s">
        <v>111</v>
      </c>
      <c r="J7" s="8" t="s">
        <v>0</v>
      </c>
      <c r="K7" s="49" t="s">
        <v>29</v>
      </c>
      <c r="L7" s="9" t="s">
        <v>30</v>
      </c>
      <c r="M7" s="7" t="s">
        <v>24</v>
      </c>
      <c r="N7" s="8" t="s">
        <v>7</v>
      </c>
      <c r="O7" s="8" t="s">
        <v>8</v>
      </c>
      <c r="P7" s="8" t="s">
        <v>9</v>
      </c>
    </row>
    <row r="8" spans="1:16" s="11" customFormat="1" ht="46">
      <c r="A8" s="13">
        <v>1</v>
      </c>
      <c r="B8" s="12">
        <v>45293</v>
      </c>
      <c r="C8" s="14" t="s">
        <v>27</v>
      </c>
      <c r="D8" s="12">
        <v>45292</v>
      </c>
      <c r="E8" s="12">
        <v>45292</v>
      </c>
      <c r="F8" s="14" t="s">
        <v>31</v>
      </c>
      <c r="G8" s="14" t="s">
        <v>26</v>
      </c>
      <c r="H8" s="14"/>
      <c r="I8" s="14">
        <v>4</v>
      </c>
      <c r="J8" s="14" t="s">
        <v>13</v>
      </c>
      <c r="K8" s="31">
        <v>57.196440793976727</v>
      </c>
      <c r="L8" s="12" t="str" cm="1">
        <f t="array" ref="L8">_xlfn.IFS(K8&lt;=30,"fino a 30",K8&lt;=40,"31-40",K8&lt;=55,"41-55",K8&lt;=65,"56-65",K8&lt;=75,"66-75",K8&gt;75,"over 75")</f>
        <v>56-65</v>
      </c>
      <c r="M8" s="14" t="s">
        <v>23</v>
      </c>
      <c r="N8" s="14" t="s">
        <v>32</v>
      </c>
      <c r="O8" s="14" t="s">
        <v>28</v>
      </c>
      <c r="P8" s="33" t="s">
        <v>36</v>
      </c>
    </row>
    <row r="9" spans="1:16" ht="34.5">
      <c r="A9" s="13">
        <v>2</v>
      </c>
      <c r="B9" s="12">
        <v>45312</v>
      </c>
      <c r="C9" s="14" t="s">
        <v>37</v>
      </c>
      <c r="D9" s="12">
        <v>45312</v>
      </c>
      <c r="E9" s="12">
        <v>45312</v>
      </c>
      <c r="F9" s="32" t="s">
        <v>38</v>
      </c>
      <c r="G9" s="14" t="s">
        <v>220</v>
      </c>
      <c r="H9" s="14" t="s">
        <v>221</v>
      </c>
      <c r="I9" s="14">
        <v>10</v>
      </c>
      <c r="J9" s="14" t="s">
        <v>13</v>
      </c>
      <c r="K9" s="31">
        <v>52.386036960985628</v>
      </c>
      <c r="L9" s="12" t="str" cm="1">
        <f t="array" ref="L9">_xlfn.IFS(K9&lt;=30,"fino a 30",K9&lt;=40,"31-40",K9&lt;=55,"41-55",K9&lt;=65,"56-65",K9&lt;=75,"66-75",K9&gt;75,"over 75")</f>
        <v>41-55</v>
      </c>
      <c r="M9" s="14" t="s">
        <v>23</v>
      </c>
      <c r="N9" s="14" t="s">
        <v>40</v>
      </c>
      <c r="O9" s="14" t="s">
        <v>41</v>
      </c>
      <c r="P9" s="33" t="s">
        <v>39</v>
      </c>
    </row>
    <row r="10" spans="1:16" ht="34.5">
      <c r="A10" s="13">
        <v>3</v>
      </c>
      <c r="B10" s="12">
        <v>45321</v>
      </c>
      <c r="C10" s="14" t="s">
        <v>37</v>
      </c>
      <c r="D10" s="12">
        <v>45320</v>
      </c>
      <c r="E10" s="12">
        <v>45320</v>
      </c>
      <c r="F10" s="32" t="s">
        <v>42</v>
      </c>
      <c r="G10" s="14" t="s">
        <v>220</v>
      </c>
      <c r="H10" s="14" t="s">
        <v>222</v>
      </c>
      <c r="I10" s="14">
        <v>6</v>
      </c>
      <c r="J10" s="14" t="s">
        <v>13</v>
      </c>
      <c r="K10" s="31">
        <v>51.074606433949349</v>
      </c>
      <c r="L10" s="12" t="str" cm="1">
        <f t="array" ref="L10">_xlfn.IFS(K10&lt;=30,"fino a 30",K10&lt;=40,"31-40",K10&lt;=55,"41-55",K10&lt;=65,"56-65",K10&lt;=75,"66-75",K10&gt;75,"over 75")</f>
        <v>41-55</v>
      </c>
      <c r="M10" s="14" t="s">
        <v>43</v>
      </c>
      <c r="N10" s="14" t="s">
        <v>40</v>
      </c>
      <c r="O10" s="14" t="s">
        <v>41</v>
      </c>
      <c r="P10" s="33" t="s">
        <v>44</v>
      </c>
    </row>
    <row r="11" spans="1:16" ht="23">
      <c r="A11" s="13">
        <v>4</v>
      </c>
      <c r="B11" s="12">
        <v>45323</v>
      </c>
      <c r="C11" s="14" t="s">
        <v>49</v>
      </c>
      <c r="D11" s="12">
        <v>45320</v>
      </c>
      <c r="E11" s="12">
        <v>45322</v>
      </c>
      <c r="F11" s="32" t="s">
        <v>45</v>
      </c>
      <c r="G11" s="14" t="s">
        <v>46</v>
      </c>
      <c r="H11" s="14"/>
      <c r="I11" s="14">
        <v>6</v>
      </c>
      <c r="J11" s="14" t="s">
        <v>13</v>
      </c>
      <c r="K11" s="31">
        <v>57.64544832306639</v>
      </c>
      <c r="L11" s="12" t="str" cm="1">
        <f t="array" ref="L11">_xlfn.IFS(K11&lt;=30,"fino a 30",K11&lt;=40,"31-40",K11&lt;=55,"41-55",K11&lt;=65,"56-65",K11&lt;=75,"66-75",K11&gt;75,"over 75")</f>
        <v>56-65</v>
      </c>
      <c r="M11" s="14" t="s">
        <v>23</v>
      </c>
      <c r="N11" s="14" t="s">
        <v>47</v>
      </c>
      <c r="O11" s="14" t="s">
        <v>41</v>
      </c>
      <c r="P11" s="33" t="s">
        <v>48</v>
      </c>
    </row>
    <row r="12" spans="1:16" s="34" customFormat="1" ht="36" customHeight="1">
      <c r="A12" s="13">
        <v>5</v>
      </c>
      <c r="B12" s="12">
        <v>45337</v>
      </c>
      <c r="C12" s="14" t="s">
        <v>37</v>
      </c>
      <c r="D12" s="12">
        <v>45337</v>
      </c>
      <c r="E12" s="12">
        <v>45337</v>
      </c>
      <c r="F12" s="32" t="s">
        <v>50</v>
      </c>
      <c r="G12" s="14" t="s">
        <v>46</v>
      </c>
      <c r="H12" s="14"/>
      <c r="I12" s="14">
        <v>13</v>
      </c>
      <c r="J12" s="14" t="s">
        <v>13</v>
      </c>
      <c r="K12" s="31">
        <v>38.143737166324435</v>
      </c>
      <c r="L12" s="12" t="str" cm="1">
        <f t="array" ref="L12">_xlfn.IFS(K12&lt;=30,"fino a 30",K12&lt;=40,"31-40",K12&lt;=55,"41-55",K12&lt;=65,"56-65",K12&lt;=75,"66-75",K12&gt;75,"over 75")</f>
        <v>31-40</v>
      </c>
      <c r="M12" s="14" t="s">
        <v>23</v>
      </c>
      <c r="N12" s="14" t="s">
        <v>47</v>
      </c>
      <c r="O12" s="14" t="s">
        <v>41</v>
      </c>
      <c r="P12" s="33" t="s">
        <v>51</v>
      </c>
    </row>
    <row r="13" spans="1:16" ht="23">
      <c r="A13" s="13">
        <v>6</v>
      </c>
      <c r="B13" s="12">
        <v>45350</v>
      </c>
      <c r="C13" s="14" t="s">
        <v>37</v>
      </c>
      <c r="D13" s="12">
        <v>45350</v>
      </c>
      <c r="E13" s="12">
        <v>45350</v>
      </c>
      <c r="F13" s="32" t="s">
        <v>53</v>
      </c>
      <c r="G13" s="14" t="s">
        <v>220</v>
      </c>
      <c r="H13" s="14" t="s">
        <v>223</v>
      </c>
      <c r="I13" s="14">
        <v>99</v>
      </c>
      <c r="J13" s="14" t="s">
        <v>13</v>
      </c>
      <c r="K13" s="31">
        <v>61.990417522245039</v>
      </c>
      <c r="L13" s="12" t="str" cm="1">
        <f t="array" ref="L13">_xlfn.IFS(K13&lt;=30,"fino a 30",K13&lt;=40,"31-40",K13&lt;=55,"41-55",K13&lt;=65,"56-65",K13&lt;=75,"66-75",K13&gt;75,"over 75")</f>
        <v>56-65</v>
      </c>
      <c r="M13" s="14" t="s">
        <v>23</v>
      </c>
      <c r="N13" s="14" t="s">
        <v>40</v>
      </c>
      <c r="O13" s="14" t="s">
        <v>41</v>
      </c>
      <c r="P13" s="33" t="s">
        <v>52</v>
      </c>
    </row>
    <row r="14" spans="1:16" ht="34.5">
      <c r="A14" s="13">
        <v>7</v>
      </c>
      <c r="B14" s="12">
        <v>45363</v>
      </c>
      <c r="C14" s="14" t="s">
        <v>37</v>
      </c>
      <c r="D14" s="12">
        <v>45363</v>
      </c>
      <c r="E14" s="12">
        <v>45363</v>
      </c>
      <c r="F14" s="32" t="s">
        <v>54</v>
      </c>
      <c r="G14" s="14" t="s">
        <v>61</v>
      </c>
      <c r="H14" s="14"/>
      <c r="I14" s="14">
        <v>65</v>
      </c>
      <c r="J14" s="14" t="s">
        <v>13</v>
      </c>
      <c r="K14" s="31">
        <v>43.044490075290895</v>
      </c>
      <c r="L14" s="12" t="str" cm="1">
        <f t="array" ref="L14">_xlfn.IFS(K14&lt;=30,"fino a 30",K14&lt;=40,"31-40",K14&lt;=55,"41-55",K14&lt;=65,"56-65",K14&lt;=75,"66-75",K14&gt;75,"over 75")</f>
        <v>41-55</v>
      </c>
      <c r="M14" s="14" t="s">
        <v>55</v>
      </c>
      <c r="N14" s="14" t="s">
        <v>56</v>
      </c>
      <c r="O14" s="14" t="s">
        <v>41</v>
      </c>
      <c r="P14" s="33" t="s">
        <v>57</v>
      </c>
    </row>
    <row r="15" spans="1:16" ht="23">
      <c r="A15" s="13">
        <v>8</v>
      </c>
      <c r="B15" s="12">
        <v>45373</v>
      </c>
      <c r="C15" s="14" t="s">
        <v>58</v>
      </c>
      <c r="D15" s="12">
        <v>45373</v>
      </c>
      <c r="E15" s="12">
        <v>45373</v>
      </c>
      <c r="F15" s="32" t="s">
        <v>59</v>
      </c>
      <c r="G15" s="14" t="s">
        <v>61</v>
      </c>
      <c r="H15" s="14"/>
      <c r="I15" s="14">
        <v>4</v>
      </c>
      <c r="J15" s="14" t="s">
        <v>13</v>
      </c>
      <c r="K15" s="31">
        <v>51.121149897330596</v>
      </c>
      <c r="L15" s="12" t="str" cm="1">
        <f t="array" ref="L15">_xlfn.IFS(K15&lt;=30,"fino a 30",K15&lt;=40,"31-40",K15&lt;=55,"41-55",K15&lt;=65,"56-65",K15&lt;=75,"66-75",K15&gt;75,"over 75")</f>
        <v>41-55</v>
      </c>
      <c r="M15" s="14" t="s">
        <v>23</v>
      </c>
      <c r="N15" s="14" t="s">
        <v>60</v>
      </c>
      <c r="O15" s="14" t="s">
        <v>32</v>
      </c>
      <c r="P15" s="33" t="s">
        <v>81</v>
      </c>
    </row>
    <row r="16" spans="1:16" ht="23">
      <c r="A16" s="13">
        <v>9</v>
      </c>
      <c r="B16" s="12">
        <v>45378</v>
      </c>
      <c r="C16" s="14" t="s">
        <v>37</v>
      </c>
      <c r="D16" s="12">
        <v>45378</v>
      </c>
      <c r="E16" s="12">
        <v>45378</v>
      </c>
      <c r="F16" s="32" t="s">
        <v>63</v>
      </c>
      <c r="G16" s="14" t="s">
        <v>61</v>
      </c>
      <c r="H16" s="14"/>
      <c r="I16" s="14">
        <v>11</v>
      </c>
      <c r="J16" s="14" t="s">
        <v>13</v>
      </c>
      <c r="K16" s="31">
        <v>52.213552361396303</v>
      </c>
      <c r="L16" s="12" t="str" cm="1">
        <f t="array" ref="L16">_xlfn.IFS(K16&lt;=30,"fino a 30",K16&lt;=40,"31-40",K16&lt;=55,"41-55",K16&lt;=65,"56-65",K16&lt;=75,"66-75",K16&gt;75,"over 75")</f>
        <v>41-55</v>
      </c>
      <c r="M16" s="14" t="s">
        <v>62</v>
      </c>
      <c r="N16" s="14" t="s">
        <v>40</v>
      </c>
      <c r="O16" s="14" t="s">
        <v>41</v>
      </c>
      <c r="P16" s="33" t="s">
        <v>80</v>
      </c>
    </row>
    <row r="17" spans="1:16" ht="23">
      <c r="A17" s="13">
        <v>10</v>
      </c>
      <c r="B17" s="12">
        <v>45381</v>
      </c>
      <c r="C17" s="14" t="s">
        <v>65</v>
      </c>
      <c r="D17" s="12">
        <v>45381</v>
      </c>
      <c r="E17" s="12">
        <v>45019</v>
      </c>
      <c r="F17" s="14" t="s">
        <v>64</v>
      </c>
      <c r="G17" s="14" t="s">
        <v>220</v>
      </c>
      <c r="H17" s="14" t="s">
        <v>224</v>
      </c>
      <c r="I17" s="48" t="s">
        <v>112</v>
      </c>
      <c r="J17" s="14" t="s">
        <v>13</v>
      </c>
      <c r="K17" s="31">
        <v>46.269678302532512</v>
      </c>
      <c r="L17" s="12" t="str" cm="1">
        <f t="array" ref="L17">_xlfn.IFS(K17&lt;=30,"fino a 30",K17&lt;=40,"31-40",K17&lt;=55,"41-55",K17&lt;=65,"56-65",K17&lt;=75,"66-75",K17&gt;75,"over 75")</f>
        <v>41-55</v>
      </c>
      <c r="M17" s="14" t="s">
        <v>23</v>
      </c>
      <c r="N17" s="14" t="s">
        <v>66</v>
      </c>
      <c r="O17" s="14" t="s">
        <v>67</v>
      </c>
      <c r="P17" s="33" t="s">
        <v>68</v>
      </c>
    </row>
    <row r="18" spans="1:16" ht="23">
      <c r="A18" s="13">
        <v>11</v>
      </c>
      <c r="B18" s="12">
        <v>45394</v>
      </c>
      <c r="C18" s="14" t="s">
        <v>49</v>
      </c>
      <c r="D18" s="12">
        <v>45394</v>
      </c>
      <c r="E18" s="12">
        <v>45394</v>
      </c>
      <c r="F18" s="32" t="s">
        <v>69</v>
      </c>
      <c r="G18" s="14" t="s">
        <v>61</v>
      </c>
      <c r="H18" s="14"/>
      <c r="I18" s="14">
        <v>1</v>
      </c>
      <c r="J18" s="14" t="s">
        <v>13</v>
      </c>
      <c r="K18" s="31"/>
      <c r="L18" s="12" t="s">
        <v>129</v>
      </c>
      <c r="M18" s="14" t="s">
        <v>55</v>
      </c>
      <c r="N18" s="14" t="s">
        <v>40</v>
      </c>
      <c r="O18" s="14" t="s">
        <v>28</v>
      </c>
      <c r="P18" s="33" t="s">
        <v>79</v>
      </c>
    </row>
    <row r="19" spans="1:16" ht="34.5">
      <c r="A19" s="13">
        <v>12</v>
      </c>
      <c r="B19" s="12">
        <v>45398</v>
      </c>
      <c r="C19" s="14" t="s">
        <v>27</v>
      </c>
      <c r="D19" s="12">
        <v>45398</v>
      </c>
      <c r="E19" s="12">
        <v>45398</v>
      </c>
      <c r="F19" s="32" t="s">
        <v>70</v>
      </c>
      <c r="G19" s="14" t="s">
        <v>61</v>
      </c>
      <c r="H19" s="14"/>
      <c r="I19" s="14">
        <v>8</v>
      </c>
      <c r="J19" s="14" t="s">
        <v>13</v>
      </c>
      <c r="K19" s="31">
        <v>58.149212867898697</v>
      </c>
      <c r="L19" s="12" t="str" cm="1">
        <f t="array" ref="L19">_xlfn.IFS(K19&lt;=30,"fino a 30",K19&lt;=40,"31-40",K19&lt;=55,"41-55",K19&lt;=65,"56-65",K19&lt;=75,"66-75",K19&gt;75,"over 75")</f>
        <v>56-65</v>
      </c>
      <c r="M19" s="14" t="s">
        <v>55</v>
      </c>
      <c r="N19" s="14" t="s">
        <v>40</v>
      </c>
      <c r="O19" s="14" t="s">
        <v>41</v>
      </c>
      <c r="P19" s="33" t="s">
        <v>71</v>
      </c>
    </row>
    <row r="20" spans="1:16" ht="23">
      <c r="A20" s="13">
        <v>13</v>
      </c>
      <c r="B20" s="12">
        <v>45401</v>
      </c>
      <c r="C20" s="14" t="s">
        <v>49</v>
      </c>
      <c r="D20" s="12">
        <v>45401</v>
      </c>
      <c r="E20" s="12">
        <v>45401</v>
      </c>
      <c r="F20" s="32" t="s">
        <v>72</v>
      </c>
      <c r="G20" s="14" t="s">
        <v>220</v>
      </c>
      <c r="H20" s="14" t="s">
        <v>225</v>
      </c>
      <c r="I20" s="14">
        <v>121</v>
      </c>
      <c r="J20" s="14" t="s">
        <v>13</v>
      </c>
      <c r="K20" s="31">
        <v>23</v>
      </c>
      <c r="L20" s="12" t="str" cm="1">
        <f t="array" ref="L20">_xlfn.IFS(K20&lt;=30,"fino a 30",K20&lt;=40,"31-40",K20&lt;=55,"41-55",K20&lt;=65,"56-65",K20&lt;=75,"66-75",K20&gt;75,"over 75")</f>
        <v>fino a 30</v>
      </c>
      <c r="M20" s="14" t="s">
        <v>73</v>
      </c>
      <c r="N20" s="14" t="s">
        <v>40</v>
      </c>
      <c r="O20" s="14" t="s">
        <v>74</v>
      </c>
      <c r="P20" s="33" t="s">
        <v>75</v>
      </c>
    </row>
    <row r="21" spans="1:16">
      <c r="A21" s="13">
        <v>14</v>
      </c>
      <c r="B21" s="12">
        <v>45405</v>
      </c>
      <c r="C21" s="14" t="s">
        <v>49</v>
      </c>
      <c r="D21" s="12">
        <v>45404</v>
      </c>
      <c r="E21" s="12">
        <v>45404</v>
      </c>
      <c r="F21" s="32" t="s">
        <v>76</v>
      </c>
      <c r="G21" s="14" t="s">
        <v>220</v>
      </c>
      <c r="H21" s="14" t="s">
        <v>226</v>
      </c>
      <c r="I21" s="14">
        <v>8</v>
      </c>
      <c r="J21" s="14" t="s">
        <v>13</v>
      </c>
      <c r="K21" s="31">
        <v>59</v>
      </c>
      <c r="L21" s="12" t="str" cm="1">
        <f t="array" ref="L21">_xlfn.IFS(K21&lt;=30,"fino a 30",K21&lt;=40,"31-40",K21&lt;=55,"41-55",K21&lt;=65,"56-65",K21&lt;=75,"66-75",K21&gt;75,"over 75")</f>
        <v>56-65</v>
      </c>
      <c r="M21" s="14" t="s">
        <v>23</v>
      </c>
      <c r="N21" s="14" t="s">
        <v>77</v>
      </c>
      <c r="O21" s="14" t="s">
        <v>28</v>
      </c>
      <c r="P21" s="33" t="s">
        <v>78</v>
      </c>
    </row>
    <row r="22" spans="1:16">
      <c r="A22" s="13">
        <v>15</v>
      </c>
      <c r="B22" s="12">
        <v>45405</v>
      </c>
      <c r="C22" s="14" t="s">
        <v>65</v>
      </c>
      <c r="D22" s="12">
        <v>45405</v>
      </c>
      <c r="E22" s="12">
        <v>45405</v>
      </c>
      <c r="F22" s="32" t="s">
        <v>82</v>
      </c>
      <c r="G22" s="14" t="s">
        <v>26</v>
      </c>
      <c r="H22" s="14"/>
      <c r="I22" s="14">
        <v>3</v>
      </c>
      <c r="J22" s="14" t="s">
        <v>13</v>
      </c>
      <c r="K22" s="31">
        <v>38.253251197809718</v>
      </c>
      <c r="L22" s="12" t="str" cm="1">
        <f t="array" ref="L22">_xlfn.IFS(K22&lt;=30,"fino a 30",K22&lt;=40,"31-40",K22&lt;=55,"41-55",K22&lt;=65,"56-65",K22&lt;=75,"66-75",K22&gt;75,"over 75")</f>
        <v>31-40</v>
      </c>
      <c r="M22" s="14" t="s">
        <v>23</v>
      </c>
      <c r="N22" s="14" t="s">
        <v>77</v>
      </c>
      <c r="O22" s="14" t="s">
        <v>28</v>
      </c>
      <c r="P22" s="35" t="s">
        <v>83</v>
      </c>
    </row>
    <row r="23" spans="1:16" ht="23">
      <c r="A23" s="13">
        <v>16</v>
      </c>
      <c r="B23" s="12">
        <v>45406</v>
      </c>
      <c r="C23" s="14" t="s">
        <v>37</v>
      </c>
      <c r="D23" s="12">
        <v>45406</v>
      </c>
      <c r="E23" s="12">
        <v>45406</v>
      </c>
      <c r="F23" s="32" t="s">
        <v>84</v>
      </c>
      <c r="G23" s="14" t="s">
        <v>86</v>
      </c>
      <c r="H23" s="14"/>
      <c r="I23" s="14">
        <v>21</v>
      </c>
      <c r="J23" s="14" t="s">
        <v>13</v>
      </c>
      <c r="K23" s="31">
        <v>46.765229295003422</v>
      </c>
      <c r="L23" s="12" t="s">
        <v>85</v>
      </c>
      <c r="M23" s="14" t="s">
        <v>23</v>
      </c>
      <c r="N23" s="14" t="s">
        <v>40</v>
      </c>
      <c r="O23" s="14" t="s">
        <v>41</v>
      </c>
      <c r="P23" s="35" t="s">
        <v>87</v>
      </c>
    </row>
    <row r="24" spans="1:16" ht="46">
      <c r="A24" s="13">
        <v>17</v>
      </c>
      <c r="B24" s="12">
        <v>45406</v>
      </c>
      <c r="C24" s="14" t="s">
        <v>88</v>
      </c>
      <c r="D24" s="12">
        <v>45406</v>
      </c>
      <c r="E24" s="12">
        <v>45409</v>
      </c>
      <c r="F24" s="32" t="s">
        <v>89</v>
      </c>
      <c r="G24" s="14" t="s">
        <v>61</v>
      </c>
      <c r="H24" s="14"/>
      <c r="I24" s="14">
        <v>30</v>
      </c>
      <c r="J24" s="14" t="s">
        <v>13</v>
      </c>
      <c r="K24" s="31">
        <v>42.308008213552363</v>
      </c>
      <c r="L24" s="12" t="str" cm="1">
        <f t="array" ref="L24">_xlfn.IFS(K24&lt;=30,"fino a 30",K24&lt;=40,"31-40",K24&lt;=55,"41-55",K24&lt;=65,"56-65",K24&lt;=75,"66-75",K24&gt;75,"over 75")</f>
        <v>41-55</v>
      </c>
      <c r="M24" s="14" t="s">
        <v>73</v>
      </c>
      <c r="N24" s="14" t="s">
        <v>91</v>
      </c>
      <c r="O24" s="14" t="s">
        <v>41</v>
      </c>
      <c r="P24" s="35" t="s">
        <v>90</v>
      </c>
    </row>
    <row r="25" spans="1:16" ht="34.5">
      <c r="A25" s="13">
        <v>18</v>
      </c>
      <c r="B25" s="12">
        <v>45418</v>
      </c>
      <c r="C25" s="14" t="s">
        <v>92</v>
      </c>
      <c r="D25" s="12">
        <v>45411</v>
      </c>
      <c r="E25" s="12">
        <v>45411</v>
      </c>
      <c r="F25" s="32" t="s">
        <v>94</v>
      </c>
      <c r="G25" s="14" t="s">
        <v>86</v>
      </c>
      <c r="H25" s="14"/>
      <c r="I25" s="14">
        <v>47</v>
      </c>
      <c r="J25" s="14" t="s">
        <v>13</v>
      </c>
      <c r="K25" s="31">
        <v>54.674880219028061</v>
      </c>
      <c r="L25" s="12" t="str" cm="1">
        <f t="array" ref="L25">_xlfn.IFS(K25&lt;=30,"fino a 30",K25&lt;=40,"31-40",K25&lt;=55,"41-55",K25&lt;=65,"56-65",K25&lt;=75,"66-75",K25&gt;75,"over 75")</f>
        <v>41-55</v>
      </c>
      <c r="M25" s="14" t="s">
        <v>93</v>
      </c>
      <c r="N25" s="14" t="s">
        <v>40</v>
      </c>
      <c r="O25" s="14" t="s">
        <v>41</v>
      </c>
      <c r="P25" s="33" t="s">
        <v>95</v>
      </c>
    </row>
    <row r="26" spans="1:16" ht="23">
      <c r="A26" s="13">
        <v>19</v>
      </c>
      <c r="B26" s="12">
        <v>45421</v>
      </c>
      <c r="C26" s="14" t="s">
        <v>49</v>
      </c>
      <c r="D26" s="12">
        <v>45421</v>
      </c>
      <c r="E26" s="12">
        <v>45421</v>
      </c>
      <c r="F26" s="32" t="s">
        <v>96</v>
      </c>
      <c r="G26" s="14" t="s">
        <v>26</v>
      </c>
      <c r="H26" s="14"/>
      <c r="I26" s="14">
        <v>2</v>
      </c>
      <c r="J26" s="14" t="s">
        <v>13</v>
      </c>
      <c r="K26" s="31">
        <v>72.251882272416154</v>
      </c>
      <c r="L26" s="12" t="str" cm="1">
        <f t="array" ref="L26">_xlfn.IFS(K26&lt;=30,"fino a 30",K26&lt;=40,"31-40",K26&lt;=55,"41-55",K26&lt;=65,"56-65",K26&lt;=75,"66-75",K26&gt;75,"over 75")</f>
        <v>66-75</v>
      </c>
      <c r="M26" s="14" t="s">
        <v>23</v>
      </c>
      <c r="N26" s="14" t="s">
        <v>77</v>
      </c>
      <c r="O26" s="14" t="s">
        <v>28</v>
      </c>
      <c r="P26" s="35" t="s">
        <v>97</v>
      </c>
    </row>
    <row r="27" spans="1:16" ht="46">
      <c r="A27" s="13">
        <v>20</v>
      </c>
      <c r="B27" s="12">
        <v>45429</v>
      </c>
      <c r="C27" s="14" t="s">
        <v>37</v>
      </c>
      <c r="D27" s="12">
        <v>45428</v>
      </c>
      <c r="E27" s="12">
        <v>45429</v>
      </c>
      <c r="F27" s="32" t="s">
        <v>100</v>
      </c>
      <c r="G27" s="14" t="s">
        <v>46</v>
      </c>
      <c r="H27" s="14"/>
      <c r="I27" s="14">
        <v>21</v>
      </c>
      <c r="J27" s="14" t="s">
        <v>13</v>
      </c>
      <c r="K27" s="31">
        <v>49.97672826830938</v>
      </c>
      <c r="L27" s="12" t="str" cm="1">
        <f t="array" ref="L27">_xlfn.IFS(K27&lt;=30,"fino a 30",K27&lt;=40,"31-40",K27&lt;=55,"41-55",K27&lt;=65,"56-65",K27&lt;=75,"66-75",K27&gt;75,"over 75")</f>
        <v>41-55</v>
      </c>
      <c r="M27" s="14" t="s">
        <v>23</v>
      </c>
      <c r="N27" s="14" t="s">
        <v>98</v>
      </c>
      <c r="O27" s="14" t="s">
        <v>41</v>
      </c>
      <c r="P27" s="33" t="s">
        <v>99</v>
      </c>
    </row>
    <row r="28" spans="1:16" ht="23">
      <c r="A28" s="13">
        <v>21</v>
      </c>
      <c r="B28" s="12">
        <v>45431</v>
      </c>
      <c r="C28" s="14" t="s">
        <v>49</v>
      </c>
      <c r="D28" s="12">
        <v>45431</v>
      </c>
      <c r="E28" s="12">
        <v>45431</v>
      </c>
      <c r="F28" s="32" t="s">
        <v>101</v>
      </c>
      <c r="G28" s="14" t="s">
        <v>220</v>
      </c>
      <c r="H28" s="14" t="s">
        <v>227</v>
      </c>
      <c r="I28" s="14">
        <v>20</v>
      </c>
      <c r="J28" s="14" t="s">
        <v>13</v>
      </c>
      <c r="K28" s="31">
        <v>63.071868583162221</v>
      </c>
      <c r="L28" s="12" t="s">
        <v>102</v>
      </c>
      <c r="M28" s="14" t="s">
        <v>106</v>
      </c>
      <c r="N28" s="14" t="s">
        <v>40</v>
      </c>
      <c r="O28" s="14" t="s">
        <v>74</v>
      </c>
      <c r="P28" s="33" t="s">
        <v>103</v>
      </c>
    </row>
    <row r="29" spans="1:16" ht="34.5">
      <c r="A29" s="13">
        <v>22</v>
      </c>
      <c r="B29" s="12">
        <v>45454</v>
      </c>
      <c r="C29" s="14" t="s">
        <v>88</v>
      </c>
      <c r="D29" s="12">
        <v>45454</v>
      </c>
      <c r="E29" s="12">
        <v>45454</v>
      </c>
      <c r="F29" s="32" t="s">
        <v>104</v>
      </c>
      <c r="G29" s="14" t="s">
        <v>220</v>
      </c>
      <c r="H29" s="14" t="s">
        <v>228</v>
      </c>
      <c r="I29" s="14">
        <v>20</v>
      </c>
      <c r="J29" s="14" t="s">
        <v>13</v>
      </c>
      <c r="K29" s="31">
        <v>24.643394934976044</v>
      </c>
      <c r="L29" s="12" t="str" cm="1">
        <f t="array" ref="L29">_xlfn.IFS(K29&lt;=30,"fino a 30",K29&lt;=40,"31-40",K29&lt;=55,"41-55",K29&lt;=65,"56-65",K29&lt;=75,"66-75",K29&gt;75,"over 75")</f>
        <v>fino a 30</v>
      </c>
      <c r="M29" s="14" t="s">
        <v>107</v>
      </c>
      <c r="N29" s="14" t="s">
        <v>91</v>
      </c>
      <c r="O29" s="14" t="s">
        <v>41</v>
      </c>
      <c r="P29" s="33" t="s">
        <v>105</v>
      </c>
    </row>
    <row r="30" spans="1:16" ht="46">
      <c r="A30" s="13">
        <v>23</v>
      </c>
      <c r="B30" s="12">
        <v>45458</v>
      </c>
      <c r="C30" s="14" t="s">
        <v>88</v>
      </c>
      <c r="D30" s="12">
        <v>45458</v>
      </c>
      <c r="E30" s="12">
        <v>45458</v>
      </c>
      <c r="F30" s="32" t="s">
        <v>108</v>
      </c>
      <c r="G30" s="14" t="s">
        <v>86</v>
      </c>
      <c r="H30" s="14"/>
      <c r="I30" s="14">
        <v>12</v>
      </c>
      <c r="J30" s="14" t="s">
        <v>13</v>
      </c>
      <c r="K30" s="31">
        <v>33.494866529774129</v>
      </c>
      <c r="L30" s="12" t="str" cm="1">
        <f t="array" ref="L30">_xlfn.IFS(K30&lt;=30,"fino a 30",K30&lt;=40,"31-40",K30&lt;=55,"41-55",K30&lt;=65,"56-65",K30&lt;=75,"66-75",K30&gt;75,"over 75")</f>
        <v>31-40</v>
      </c>
      <c r="M30" s="14" t="s">
        <v>73</v>
      </c>
      <c r="N30" s="14" t="s">
        <v>40</v>
      </c>
      <c r="O30" s="14" t="s">
        <v>109</v>
      </c>
      <c r="P30" s="33" t="s">
        <v>110</v>
      </c>
    </row>
    <row r="31" spans="1:16" ht="46">
      <c r="A31" s="13">
        <v>24</v>
      </c>
      <c r="B31" s="12">
        <v>45463</v>
      </c>
      <c r="C31" s="14" t="s">
        <v>49</v>
      </c>
      <c r="D31" s="12">
        <v>45463</v>
      </c>
      <c r="E31" s="12">
        <v>45463</v>
      </c>
      <c r="F31" s="32" t="s">
        <v>116</v>
      </c>
      <c r="G31" s="14" t="s">
        <v>26</v>
      </c>
      <c r="H31" s="14"/>
      <c r="I31" s="14">
        <v>12</v>
      </c>
      <c r="J31" s="14" t="s">
        <v>13</v>
      </c>
      <c r="K31" s="31">
        <v>18.455852156057496</v>
      </c>
      <c r="L31" s="12" t="str" cm="1">
        <f t="array" ref="L31">_xlfn.IFS(K31&lt;=30,"fino a 30",K31&lt;=40,"31-40",K31&lt;=55,"41-55",K31&lt;=65,"56-65",K31&lt;=75,"66-75",K31&gt;75,"over 75")</f>
        <v>fino a 30</v>
      </c>
      <c r="M31" s="14" t="s">
        <v>23</v>
      </c>
      <c r="N31" s="14" t="s">
        <v>40</v>
      </c>
      <c r="O31" s="14" t="s">
        <v>41</v>
      </c>
      <c r="P31" s="33" t="s">
        <v>114</v>
      </c>
    </row>
    <row r="32" spans="1:16" ht="23">
      <c r="A32" s="13">
        <v>25</v>
      </c>
      <c r="B32" s="12">
        <v>45464</v>
      </c>
      <c r="C32" s="14" t="s">
        <v>27</v>
      </c>
      <c r="D32" s="12">
        <v>45464</v>
      </c>
      <c r="E32" s="12">
        <v>45464</v>
      </c>
      <c r="F32" s="32" t="s">
        <v>113</v>
      </c>
      <c r="G32" s="14" t="s">
        <v>220</v>
      </c>
      <c r="H32" s="14" t="s">
        <v>229</v>
      </c>
      <c r="I32" s="14">
        <v>23</v>
      </c>
      <c r="J32" s="14" t="s">
        <v>13</v>
      </c>
      <c r="K32" s="31"/>
      <c r="L32" s="12" t="s">
        <v>129</v>
      </c>
      <c r="M32" s="14" t="s">
        <v>23</v>
      </c>
      <c r="N32" s="14" t="s">
        <v>40</v>
      </c>
      <c r="O32" s="14" t="s">
        <v>41</v>
      </c>
      <c r="P32" s="33" t="s">
        <v>115</v>
      </c>
    </row>
    <row r="33" spans="1:16" ht="34.5">
      <c r="A33" s="13">
        <v>26</v>
      </c>
      <c r="B33" s="12">
        <v>45471</v>
      </c>
      <c r="C33" s="14" t="s">
        <v>49</v>
      </c>
      <c r="D33" s="12">
        <v>45471</v>
      </c>
      <c r="E33" s="12">
        <v>45471</v>
      </c>
      <c r="F33" s="32" t="s">
        <v>130</v>
      </c>
      <c r="G33" s="14" t="s">
        <v>220</v>
      </c>
      <c r="H33" s="14" t="s">
        <v>230</v>
      </c>
      <c r="I33" s="14">
        <v>62</v>
      </c>
      <c r="J33" s="14" t="s">
        <v>13</v>
      </c>
      <c r="K33" s="31">
        <v>58</v>
      </c>
      <c r="L33" s="12" t="str" cm="1">
        <f t="array" ref="L33">_xlfn.IFS(K33&lt;=30,"fino a 30",K33&lt;=40,"31-40",K33&lt;=55,"41-55",K33&lt;=65,"56-65",K33&lt;=75,"66-75",K33&gt;75,"over 75")</f>
        <v>56-65</v>
      </c>
      <c r="M33" s="14" t="s">
        <v>23</v>
      </c>
      <c r="N33" s="14" t="s">
        <v>40</v>
      </c>
      <c r="O33" s="14" t="s">
        <v>41</v>
      </c>
      <c r="P33" s="33" t="s">
        <v>131</v>
      </c>
    </row>
    <row r="34" spans="1:16" ht="23">
      <c r="A34" s="13">
        <v>27</v>
      </c>
      <c r="B34" s="12">
        <v>45485</v>
      </c>
      <c r="C34" s="14" t="s">
        <v>37</v>
      </c>
      <c r="D34" s="12">
        <v>45485</v>
      </c>
      <c r="E34" s="12">
        <v>45485</v>
      </c>
      <c r="F34" s="32" t="s">
        <v>53</v>
      </c>
      <c r="G34" s="14" t="s">
        <v>26</v>
      </c>
      <c r="H34" s="14"/>
      <c r="I34" s="14">
        <v>1</v>
      </c>
      <c r="J34" s="14" t="s">
        <v>13</v>
      </c>
      <c r="K34" s="31">
        <v>75.989048596851475</v>
      </c>
      <c r="L34" s="12" t="str" cm="1">
        <f t="array" ref="L34">_xlfn.IFS(K34&lt;=30,"fino a 30",K34&lt;=40,"31-40",K34&lt;=55,"41-55",K34&lt;=65,"56-65",K34&lt;=75,"66-75",K34&gt;75,"over 75")</f>
        <v>over 75</v>
      </c>
      <c r="M34" s="14" t="s">
        <v>23</v>
      </c>
      <c r="N34" s="14" t="s">
        <v>40</v>
      </c>
      <c r="O34" s="14" t="s">
        <v>133</v>
      </c>
      <c r="P34" s="33" t="s">
        <v>132</v>
      </c>
    </row>
    <row r="35" spans="1:16" ht="34.5">
      <c r="A35" s="13">
        <v>28</v>
      </c>
      <c r="B35" s="12">
        <v>45493</v>
      </c>
      <c r="C35" s="14" t="s">
        <v>92</v>
      </c>
      <c r="D35" s="12">
        <v>45493</v>
      </c>
      <c r="E35" s="12">
        <v>45493</v>
      </c>
      <c r="F35" s="32" t="s">
        <v>135</v>
      </c>
      <c r="G35" s="14" t="s">
        <v>61</v>
      </c>
      <c r="H35" s="14"/>
      <c r="I35" s="14">
        <v>1</v>
      </c>
      <c r="J35" s="14" t="s">
        <v>13</v>
      </c>
      <c r="K35" s="31">
        <v>55</v>
      </c>
      <c r="L35" s="12" t="str" cm="1">
        <f t="array" ref="L35">_xlfn.IFS(K35&lt;=30,"fino a 30",K35&lt;=40,"31-40",K35&lt;=55,"41-55",K35&lt;=65,"56-65",K35&lt;=75,"66-75",K35&gt;75,"over 75")</f>
        <v>41-55</v>
      </c>
      <c r="M35" s="14" t="s">
        <v>23</v>
      </c>
      <c r="N35" s="14" t="s">
        <v>136</v>
      </c>
      <c r="O35" s="14" t="s">
        <v>133</v>
      </c>
      <c r="P35" s="33" t="s">
        <v>137</v>
      </c>
    </row>
    <row r="36" spans="1:16" ht="46">
      <c r="A36" s="13">
        <v>29</v>
      </c>
      <c r="B36" s="12">
        <v>45494</v>
      </c>
      <c r="C36" s="14" t="s">
        <v>88</v>
      </c>
      <c r="D36" s="12">
        <v>45494</v>
      </c>
      <c r="E36" s="12">
        <v>45494</v>
      </c>
      <c r="F36" s="32" t="s">
        <v>138</v>
      </c>
      <c r="G36" s="14" t="s">
        <v>61</v>
      </c>
      <c r="H36" s="14"/>
      <c r="I36" s="14">
        <v>1</v>
      </c>
      <c r="J36" s="14" t="s">
        <v>13</v>
      </c>
      <c r="K36" s="31">
        <v>58.187542778918548</v>
      </c>
      <c r="L36" s="12" t="str" cm="1">
        <f t="array" ref="L36">_xlfn.IFS(K36&lt;=30,"fino a 30",K36&lt;=40,"31-40",K36&lt;=55,"41-55",K36&lt;=65,"56-65",K36&lt;=75,"66-75",K36&gt;75,"over 75")</f>
        <v>56-65</v>
      </c>
      <c r="M36" s="14" t="s">
        <v>23</v>
      </c>
      <c r="N36" s="14" t="s">
        <v>140</v>
      </c>
      <c r="O36" s="14" t="s">
        <v>133</v>
      </c>
      <c r="P36" s="33" t="s">
        <v>139</v>
      </c>
    </row>
    <row r="37" spans="1:16" ht="23">
      <c r="A37" s="13">
        <v>30</v>
      </c>
      <c r="B37" s="12">
        <v>45510</v>
      </c>
      <c r="C37" s="14" t="s">
        <v>141</v>
      </c>
      <c r="D37" s="12">
        <v>45510</v>
      </c>
      <c r="E37" s="12">
        <v>45510</v>
      </c>
      <c r="F37" s="32" t="s">
        <v>142</v>
      </c>
      <c r="G37" s="14" t="s">
        <v>220</v>
      </c>
      <c r="H37" s="14" t="s">
        <v>231</v>
      </c>
      <c r="I37" s="14">
        <v>4</v>
      </c>
      <c r="J37" s="14" t="s">
        <v>13</v>
      </c>
      <c r="K37" s="31">
        <v>44</v>
      </c>
      <c r="L37" s="12" t="str" cm="1">
        <f t="array" ref="L37">_xlfn.IFS(K37&lt;=30,"fino a 30",K37&lt;=40,"31-40",K37&lt;=55,"41-55",K37&lt;=65,"56-65",K37&lt;=75,"66-75",K37&gt;75,"over 75")</f>
        <v>41-55</v>
      </c>
      <c r="M37" s="14" t="s">
        <v>23</v>
      </c>
      <c r="N37" s="14" t="s">
        <v>47</v>
      </c>
      <c r="O37" s="14" t="s">
        <v>41</v>
      </c>
      <c r="P37" s="33" t="s">
        <v>143</v>
      </c>
    </row>
    <row r="38" spans="1:16" ht="23">
      <c r="A38" s="13">
        <v>31</v>
      </c>
      <c r="B38" s="12">
        <v>45513</v>
      </c>
      <c r="C38" s="14" t="s">
        <v>49</v>
      </c>
      <c r="D38" s="12">
        <v>45513</v>
      </c>
      <c r="E38" s="12">
        <v>45513</v>
      </c>
      <c r="F38" s="32" t="s">
        <v>146</v>
      </c>
      <c r="G38" s="14" t="s">
        <v>220</v>
      </c>
      <c r="H38" s="14" t="s">
        <v>232</v>
      </c>
      <c r="I38" s="14">
        <v>1</v>
      </c>
      <c r="J38" s="14" t="s">
        <v>13</v>
      </c>
      <c r="K38" s="31">
        <v>61</v>
      </c>
      <c r="L38" s="12" t="str" cm="1">
        <f t="array" ref="L38">_xlfn.IFS(K38&lt;=30,"fino a 30",K38&lt;=40,"31-40",K38&lt;=55,"41-55",K38&lt;=65,"56-65",K38&lt;=75,"66-75",K38&gt;75,"over 75")</f>
        <v>56-65</v>
      </c>
      <c r="M38" s="14" t="s">
        <v>23</v>
      </c>
      <c r="N38" s="14" t="s">
        <v>136</v>
      </c>
      <c r="O38" s="14" t="s">
        <v>133</v>
      </c>
      <c r="P38" s="33" t="s">
        <v>147</v>
      </c>
    </row>
    <row r="39" spans="1:16" ht="23">
      <c r="A39" s="13">
        <v>32</v>
      </c>
      <c r="B39" s="12">
        <v>45519</v>
      </c>
      <c r="C39" s="14" t="s">
        <v>27</v>
      </c>
      <c r="D39" s="12">
        <v>45519</v>
      </c>
      <c r="E39" s="12">
        <v>45519</v>
      </c>
      <c r="F39" s="32" t="s">
        <v>148</v>
      </c>
      <c r="G39" s="14" t="s">
        <v>26</v>
      </c>
      <c r="H39" s="14"/>
      <c r="I39" s="14">
        <v>10</v>
      </c>
      <c r="J39" s="14" t="s">
        <v>13</v>
      </c>
      <c r="K39" s="31">
        <v>76.547570157426421</v>
      </c>
      <c r="L39" s="12" t="str" cm="1">
        <f t="array" ref="L39">_xlfn.IFS(K39&lt;=30,"fino a 30",K39&lt;=40,"31-40",K39&lt;=55,"41-55",K39&lt;=65,"56-65",K39&lt;=75,"66-75",K39&gt;75,"over 75")</f>
        <v>over 75</v>
      </c>
      <c r="M39" s="14" t="s">
        <v>23</v>
      </c>
      <c r="N39" s="14"/>
      <c r="O39" s="14" t="s">
        <v>41</v>
      </c>
      <c r="P39" s="33" t="s">
        <v>149</v>
      </c>
    </row>
    <row r="40" spans="1:16" ht="34.5">
      <c r="A40" s="13">
        <v>33</v>
      </c>
      <c r="B40" s="12">
        <v>45525</v>
      </c>
      <c r="C40" s="14" t="s">
        <v>88</v>
      </c>
      <c r="D40" s="12">
        <v>45525</v>
      </c>
      <c r="E40" s="12">
        <v>45525</v>
      </c>
      <c r="F40" s="32" t="s">
        <v>89</v>
      </c>
      <c r="G40" s="14" t="s">
        <v>220</v>
      </c>
      <c r="H40" s="14" t="s">
        <v>233</v>
      </c>
      <c r="I40" s="14">
        <v>20</v>
      </c>
      <c r="J40" s="14" t="s">
        <v>13</v>
      </c>
      <c r="K40" s="31">
        <v>22.223134839151268</v>
      </c>
      <c r="L40" s="12" t="str" cm="1">
        <f t="array" ref="L40">_xlfn.IFS(K40&lt;=30,"fino a 30",K40&lt;=40,"31-40",K40&lt;=55,"41-55",K40&lt;=65,"56-65",K40&lt;=75,"66-75",K40&gt;75,"over 75")</f>
        <v>fino a 30</v>
      </c>
      <c r="M40" s="14" t="s">
        <v>73</v>
      </c>
      <c r="N40" s="14" t="s">
        <v>40</v>
      </c>
      <c r="O40" s="14" t="s">
        <v>74</v>
      </c>
      <c r="P40" s="33" t="s">
        <v>150</v>
      </c>
    </row>
    <row r="41" spans="1:16" ht="23">
      <c r="A41" s="13">
        <v>34</v>
      </c>
      <c r="B41" s="12">
        <v>45526</v>
      </c>
      <c r="C41" s="14" t="s">
        <v>37</v>
      </c>
      <c r="D41" s="12">
        <v>45516</v>
      </c>
      <c r="E41" s="12">
        <v>45526</v>
      </c>
      <c r="F41" s="32" t="s">
        <v>151</v>
      </c>
      <c r="G41" s="14" t="s">
        <v>220</v>
      </c>
      <c r="H41" s="14" t="s">
        <v>234</v>
      </c>
      <c r="I41" s="14">
        <v>70</v>
      </c>
      <c r="J41" s="14" t="s">
        <v>13</v>
      </c>
      <c r="K41" s="31">
        <v>53.705681040383297</v>
      </c>
      <c r="L41" s="12" t="str" cm="1">
        <f t="array" ref="L41">_xlfn.IFS(K41&lt;=30,"fino a 30",K41&lt;=40,"31-40",K41&lt;=55,"41-55",K41&lt;=65,"56-65",K41&lt;=75,"66-75",K41&gt;75,"over 75")</f>
        <v>41-55</v>
      </c>
      <c r="M41" s="14" t="s">
        <v>23</v>
      </c>
      <c r="N41" s="14" t="s">
        <v>40</v>
      </c>
      <c r="O41" s="14" t="s">
        <v>41</v>
      </c>
      <c r="P41" s="33" t="s">
        <v>152</v>
      </c>
    </row>
    <row r="42" spans="1:16" ht="23">
      <c r="A42" s="13">
        <v>35</v>
      </c>
      <c r="B42" s="12">
        <v>45530</v>
      </c>
      <c r="C42" s="14" t="s">
        <v>141</v>
      </c>
      <c r="D42" s="12">
        <v>45520</v>
      </c>
      <c r="E42" s="12">
        <v>45527</v>
      </c>
      <c r="F42" s="32" t="s">
        <v>153</v>
      </c>
      <c r="G42" s="14" t="s">
        <v>220</v>
      </c>
      <c r="H42" s="14" t="s">
        <v>226</v>
      </c>
      <c r="I42" s="14">
        <v>0</v>
      </c>
      <c r="J42" s="14" t="s">
        <v>13</v>
      </c>
      <c r="K42" s="31">
        <v>73.724845995893219</v>
      </c>
      <c r="L42" s="12" t="str" cm="1">
        <f t="array" ref="L42">_xlfn.IFS(K42&lt;=30,"fino a 30",K42&lt;=40,"31-40",K42&lt;=55,"41-55",K42&lt;=65,"56-65",K42&lt;=75,"66-75",K42&gt;75,"over 75")</f>
        <v>66-75</v>
      </c>
      <c r="M42" s="14" t="s">
        <v>23</v>
      </c>
      <c r="N42" s="14"/>
      <c r="O42" s="14" t="s">
        <v>155</v>
      </c>
      <c r="P42" s="33" t="s">
        <v>154</v>
      </c>
    </row>
    <row r="43" spans="1:16">
      <c r="A43" s="38">
        <v>36</v>
      </c>
      <c r="B43" s="39">
        <v>45531</v>
      </c>
      <c r="C43" s="40" t="s">
        <v>92</v>
      </c>
      <c r="D43" s="39">
        <v>45529</v>
      </c>
      <c r="E43" s="39">
        <v>45529</v>
      </c>
      <c r="F43" s="41" t="s">
        <v>156</v>
      </c>
      <c r="G43" s="40" t="s">
        <v>61</v>
      </c>
      <c r="H43" s="40"/>
      <c r="I43" s="40">
        <v>0</v>
      </c>
      <c r="J43" s="40" t="s">
        <v>13</v>
      </c>
      <c r="K43" s="42">
        <v>70</v>
      </c>
      <c r="L43" s="12" t="str" cm="1">
        <f t="array" ref="L43">_xlfn.IFS(K43&lt;=30,"fino a 30",K43&lt;=40,"31-40",K43&lt;=55,"41-55",K43&lt;=65,"56-65",K43&lt;=75,"66-75",K43&gt;75,"over 75")</f>
        <v>66-75</v>
      </c>
      <c r="M43" s="14" t="s">
        <v>23</v>
      </c>
      <c r="N43" s="40"/>
      <c r="O43" s="14" t="s">
        <v>155</v>
      </c>
      <c r="P43" s="43" t="s">
        <v>157</v>
      </c>
    </row>
    <row r="44" spans="1:16">
      <c r="A44" s="38">
        <v>37</v>
      </c>
      <c r="B44" s="39">
        <v>45531</v>
      </c>
      <c r="C44" s="40" t="s">
        <v>88</v>
      </c>
      <c r="D44" s="39">
        <v>45531</v>
      </c>
      <c r="E44" s="39">
        <v>45531</v>
      </c>
      <c r="F44" s="41" t="s">
        <v>158</v>
      </c>
      <c r="G44" s="40" t="s">
        <v>26</v>
      </c>
      <c r="H44" s="40"/>
      <c r="I44" s="40">
        <v>1</v>
      </c>
      <c r="J44" s="40" t="s">
        <v>13</v>
      </c>
      <c r="K44" s="42">
        <v>67</v>
      </c>
      <c r="L44" s="39" t="str" cm="1">
        <f t="array" ref="L44">_xlfn.IFS(K44&lt;=30,"fino a 30",K44&lt;=40,"31-40",K44&lt;=55,"41-55",K44&lt;=65,"56-65",K44&lt;=75,"66-75",K44&gt;75,"over 75")</f>
        <v>66-75</v>
      </c>
      <c r="M44" s="14" t="s">
        <v>23</v>
      </c>
      <c r="N44" s="40"/>
      <c r="O44" s="14" t="s">
        <v>155</v>
      </c>
      <c r="P44" s="43" t="s">
        <v>159</v>
      </c>
    </row>
    <row r="45" spans="1:16" ht="34.5">
      <c r="A45" s="13">
        <v>38</v>
      </c>
      <c r="B45" s="12">
        <v>45534</v>
      </c>
      <c r="C45" s="14" t="s">
        <v>141</v>
      </c>
      <c r="D45" s="12">
        <v>45534</v>
      </c>
      <c r="E45" s="12">
        <v>45534</v>
      </c>
      <c r="F45" s="32" t="s">
        <v>160</v>
      </c>
      <c r="G45" s="14" t="s">
        <v>61</v>
      </c>
      <c r="H45" s="14"/>
      <c r="I45" s="14">
        <v>0</v>
      </c>
      <c r="J45" s="14" t="s">
        <v>13</v>
      </c>
      <c r="K45" s="31"/>
      <c r="L45" s="12" t="s">
        <v>85</v>
      </c>
      <c r="M45" s="14" t="s">
        <v>23</v>
      </c>
      <c r="N45" s="14" t="s">
        <v>136</v>
      </c>
      <c r="O45" s="14" t="s">
        <v>133</v>
      </c>
      <c r="P45" s="33" t="s">
        <v>163</v>
      </c>
    </row>
    <row r="46" spans="1:16" ht="23">
      <c r="A46" s="13">
        <v>39</v>
      </c>
      <c r="B46" s="12">
        <v>45538</v>
      </c>
      <c r="C46" s="14" t="s">
        <v>88</v>
      </c>
      <c r="D46" s="12">
        <v>45537</v>
      </c>
      <c r="E46" s="12">
        <v>45537</v>
      </c>
      <c r="F46" s="32" t="s">
        <v>186</v>
      </c>
      <c r="G46" s="14" t="s">
        <v>61</v>
      </c>
      <c r="H46" s="14"/>
      <c r="I46" s="14">
        <v>2</v>
      </c>
      <c r="J46" s="14" t="s">
        <v>13</v>
      </c>
      <c r="K46" s="31">
        <v>75.173169062286107</v>
      </c>
      <c r="L46" s="12" t="str" cm="1">
        <f t="array" ref="L46">_xlfn.IFS(K46&lt;=30,"fino a 30",K46&lt;=40,"31-40",K46&lt;=55,"41-55",K46&lt;=65,"56-65",K46&lt;=75,"66-75",K46&gt;75,"over 75")</f>
        <v>over 75</v>
      </c>
      <c r="M46" s="14" t="s">
        <v>23</v>
      </c>
      <c r="N46" s="14" t="s">
        <v>40</v>
      </c>
      <c r="O46" s="14" t="s">
        <v>164</v>
      </c>
      <c r="P46" s="33" t="s">
        <v>187</v>
      </c>
    </row>
    <row r="47" spans="1:16" ht="46">
      <c r="A47" s="38">
        <v>40</v>
      </c>
      <c r="B47" s="12">
        <v>45542</v>
      </c>
      <c r="C47" s="14" t="s">
        <v>37</v>
      </c>
      <c r="D47" s="12">
        <v>45542</v>
      </c>
      <c r="E47" s="12">
        <v>45542</v>
      </c>
      <c r="F47" s="32" t="s">
        <v>161</v>
      </c>
      <c r="G47" s="14" t="s">
        <v>61</v>
      </c>
      <c r="H47" s="14"/>
      <c r="I47" s="14">
        <v>9</v>
      </c>
      <c r="J47" s="14" t="s">
        <v>13</v>
      </c>
      <c r="K47" s="31"/>
      <c r="L47" s="12" t="s">
        <v>85</v>
      </c>
      <c r="M47" s="14" t="s">
        <v>23</v>
      </c>
      <c r="N47" s="14" t="s">
        <v>40</v>
      </c>
      <c r="O47" s="14" t="s">
        <v>164</v>
      </c>
      <c r="P47" s="33" t="s">
        <v>162</v>
      </c>
    </row>
    <row r="48" spans="1:16" ht="23">
      <c r="A48" s="13">
        <v>41</v>
      </c>
      <c r="B48" s="12">
        <v>45547</v>
      </c>
      <c r="C48" s="14" t="s">
        <v>37</v>
      </c>
      <c r="D48" s="12">
        <v>45547</v>
      </c>
      <c r="E48" s="12">
        <v>45547</v>
      </c>
      <c r="F48" s="32" t="s">
        <v>165</v>
      </c>
      <c r="G48" s="14" t="s">
        <v>220</v>
      </c>
      <c r="H48" s="14" t="s">
        <v>235</v>
      </c>
      <c r="I48" s="14">
        <v>14</v>
      </c>
      <c r="J48" s="14" t="s">
        <v>13</v>
      </c>
      <c r="K48" s="31">
        <v>54.962354551676931</v>
      </c>
      <c r="L48" s="12" t="s">
        <v>85</v>
      </c>
      <c r="M48" s="14" t="s">
        <v>23</v>
      </c>
      <c r="N48" s="14" t="s">
        <v>40</v>
      </c>
      <c r="O48" s="14" t="s">
        <v>41</v>
      </c>
      <c r="P48" s="33" t="s">
        <v>166</v>
      </c>
    </row>
    <row r="49" spans="1:17" ht="34.5">
      <c r="A49" s="13">
        <v>42</v>
      </c>
      <c r="B49" s="12">
        <v>45549</v>
      </c>
      <c r="C49" s="14" t="s">
        <v>58</v>
      </c>
      <c r="D49" s="12">
        <v>45549</v>
      </c>
      <c r="E49" s="12">
        <v>45549</v>
      </c>
      <c r="F49" s="32" t="s">
        <v>169</v>
      </c>
      <c r="G49" s="14" t="s">
        <v>86</v>
      </c>
      <c r="H49" s="14"/>
      <c r="I49" s="14">
        <v>35</v>
      </c>
      <c r="J49" s="14" t="s">
        <v>13</v>
      </c>
      <c r="K49" s="31">
        <v>50.275154004106774</v>
      </c>
      <c r="L49" s="12" t="s">
        <v>85</v>
      </c>
      <c r="M49" s="14" t="s">
        <v>23</v>
      </c>
      <c r="N49" s="14" t="s">
        <v>170</v>
      </c>
      <c r="O49" s="14" t="s">
        <v>41</v>
      </c>
      <c r="P49" s="33" t="s">
        <v>168</v>
      </c>
    </row>
    <row r="50" spans="1:17" ht="34.5">
      <c r="A50" s="38">
        <v>43</v>
      </c>
      <c r="B50" s="12">
        <v>45551</v>
      </c>
      <c r="C50" s="14" t="s">
        <v>65</v>
      </c>
      <c r="D50" s="12">
        <v>45551</v>
      </c>
      <c r="E50" s="12">
        <v>45551</v>
      </c>
      <c r="F50" s="32" t="s">
        <v>180</v>
      </c>
      <c r="G50" s="14" t="s">
        <v>220</v>
      </c>
      <c r="H50" s="14" t="s">
        <v>236</v>
      </c>
      <c r="I50" s="14">
        <v>4</v>
      </c>
      <c r="J50" s="14" t="s">
        <v>13</v>
      </c>
      <c r="K50" s="31">
        <v>34.31622176591376</v>
      </c>
      <c r="L50" s="12" t="str" cm="1">
        <f t="array" ref="L50">_xlfn.IFS(K50&lt;=30,"fino a 30",K50&lt;=40,"31-40",K50&lt;=55,"41-55",K50&lt;=65,"56-65",K50&lt;=75,"66-75",K50&gt;75,"over 75")</f>
        <v>31-40</v>
      </c>
      <c r="M50" s="14" t="s">
        <v>171</v>
      </c>
      <c r="N50" s="14" t="s">
        <v>40</v>
      </c>
      <c r="O50" s="14" t="s">
        <v>74</v>
      </c>
      <c r="P50" s="33" t="s">
        <v>172</v>
      </c>
    </row>
    <row r="51" spans="1:17" ht="23">
      <c r="A51" s="13">
        <v>44</v>
      </c>
      <c r="B51" s="12">
        <v>45548</v>
      </c>
      <c r="C51" s="14" t="s">
        <v>37</v>
      </c>
      <c r="D51" s="12">
        <v>45548</v>
      </c>
      <c r="E51" s="12">
        <v>45553</v>
      </c>
      <c r="F51" s="32" t="s">
        <v>176</v>
      </c>
      <c r="G51" s="14" t="s">
        <v>220</v>
      </c>
      <c r="H51" s="14" t="s">
        <v>237</v>
      </c>
      <c r="I51" s="14">
        <v>24</v>
      </c>
      <c r="J51" s="14" t="s">
        <v>175</v>
      </c>
      <c r="K51" s="31">
        <v>61.35797399041752</v>
      </c>
      <c r="L51" s="12" t="str" cm="1">
        <f t="array" ref="L51">_xlfn.IFS(K51&lt;=30,"fino a 30",K51&lt;=40,"31-40",K51&lt;=55,"41-55",K51&lt;=65,"56-65",K51&lt;=75,"66-75",K51&gt;75,"over 75")</f>
        <v>56-65</v>
      </c>
      <c r="M51" s="14" t="s">
        <v>23</v>
      </c>
      <c r="N51" s="14" t="s">
        <v>177</v>
      </c>
      <c r="O51" s="14" t="s">
        <v>178</v>
      </c>
      <c r="P51" s="33" t="s">
        <v>179</v>
      </c>
    </row>
    <row r="52" spans="1:17" ht="23">
      <c r="A52" s="13">
        <v>45</v>
      </c>
      <c r="B52" s="12">
        <v>45554</v>
      </c>
      <c r="C52" s="14" t="s">
        <v>141</v>
      </c>
      <c r="D52" s="12">
        <v>45554</v>
      </c>
      <c r="E52" s="12">
        <v>45554</v>
      </c>
      <c r="F52" s="32" t="s">
        <v>173</v>
      </c>
      <c r="G52" s="14" t="s">
        <v>61</v>
      </c>
      <c r="H52" s="14"/>
      <c r="I52" s="14">
        <v>0</v>
      </c>
      <c r="J52" s="14" t="s">
        <v>13</v>
      </c>
      <c r="K52" s="31">
        <v>58</v>
      </c>
      <c r="L52" s="12" t="str" cm="1">
        <f t="array" ref="L52">_xlfn.IFS(K52&lt;=30,"fino a 30",K52&lt;=40,"31-40",K52&lt;=55,"41-55",K52&lt;=65,"56-65",K52&lt;=75,"66-75",K52&gt;75,"over 75")</f>
        <v>56-65</v>
      </c>
      <c r="M52" s="14" t="s">
        <v>23</v>
      </c>
      <c r="N52" s="14"/>
      <c r="O52" s="14" t="s">
        <v>155</v>
      </c>
      <c r="P52" s="33" t="s">
        <v>174</v>
      </c>
    </row>
    <row r="53" spans="1:17" ht="46">
      <c r="A53" s="38">
        <v>46</v>
      </c>
      <c r="B53" s="12">
        <v>45556</v>
      </c>
      <c r="C53" s="14" t="s">
        <v>65</v>
      </c>
      <c r="D53" s="12">
        <v>45556</v>
      </c>
      <c r="E53" s="12">
        <v>45556</v>
      </c>
      <c r="F53" s="32" t="s">
        <v>181</v>
      </c>
      <c r="G53" s="14" t="s">
        <v>220</v>
      </c>
      <c r="H53" s="14" t="s">
        <v>238</v>
      </c>
      <c r="I53" s="14">
        <v>26</v>
      </c>
      <c r="J53" s="14" t="s">
        <v>13</v>
      </c>
      <c r="K53" s="31">
        <v>47</v>
      </c>
      <c r="L53" s="12" t="str" cm="1">
        <f t="array" ref="L53">_xlfn.IFS(K53&lt;=30,"fino a 30",K53&lt;=40,"31-40",K53&lt;=55,"41-55",K53&lt;=65,"56-65",K53&lt;=75,"66-75",K53&gt;75,"over 75")</f>
        <v>41-55</v>
      </c>
      <c r="M53" s="14" t="s">
        <v>23</v>
      </c>
      <c r="N53" s="14" t="s">
        <v>40</v>
      </c>
      <c r="O53" s="14" t="s">
        <v>41</v>
      </c>
      <c r="P53" s="33" t="s">
        <v>183</v>
      </c>
    </row>
    <row r="54" spans="1:17" ht="23">
      <c r="A54" s="13">
        <v>47</v>
      </c>
      <c r="B54" s="12">
        <v>45560</v>
      </c>
      <c r="C54" s="14" t="s">
        <v>92</v>
      </c>
      <c r="D54" s="12">
        <v>45560</v>
      </c>
      <c r="E54" s="12">
        <v>45560</v>
      </c>
      <c r="F54" s="32" t="s">
        <v>182</v>
      </c>
      <c r="G54" s="14" t="s">
        <v>61</v>
      </c>
      <c r="H54" s="14"/>
      <c r="I54" s="14">
        <v>16</v>
      </c>
      <c r="J54" s="14" t="s">
        <v>13</v>
      </c>
      <c r="K54" s="31">
        <v>50</v>
      </c>
      <c r="L54" s="12" t="str" cm="1">
        <f t="array" ref="L54">_xlfn.IFS(K54&lt;=30,"fino a 30",K54&lt;=40,"31-40",K54&lt;=55,"41-55",K54&lt;=65,"56-65",K54&lt;=75,"66-75",K54&gt;75,"over 75")</f>
        <v>41-55</v>
      </c>
      <c r="M54" s="14" t="s">
        <v>73</v>
      </c>
      <c r="N54" s="14" t="s">
        <v>40</v>
      </c>
      <c r="O54" s="14" t="s">
        <v>41</v>
      </c>
      <c r="P54" s="33" t="s">
        <v>188</v>
      </c>
    </row>
    <row r="55" spans="1:17" ht="50.4" customHeight="1">
      <c r="A55" s="13">
        <v>48</v>
      </c>
      <c r="B55" s="12">
        <v>45561</v>
      </c>
      <c r="C55" s="14" t="s">
        <v>37</v>
      </c>
      <c r="D55" s="12">
        <v>45560</v>
      </c>
      <c r="E55" s="12">
        <v>45560</v>
      </c>
      <c r="F55" s="32" t="s">
        <v>184</v>
      </c>
      <c r="G55" s="14" t="s">
        <v>61</v>
      </c>
      <c r="H55" s="14"/>
      <c r="I55" s="14">
        <v>51</v>
      </c>
      <c r="J55" s="14" t="s">
        <v>13</v>
      </c>
      <c r="K55" s="31">
        <v>47.59479808350445</v>
      </c>
      <c r="L55" s="12" t="str" cm="1">
        <f t="array" ref="L55">_xlfn.IFS(K55&lt;=30,"fino a 30",K55&lt;=40,"31-40",K55&lt;=55,"41-55",K55&lt;=65,"56-65",K55&lt;=75,"66-75",K55&gt;75,"over 75")</f>
        <v>41-55</v>
      </c>
      <c r="M55" s="14" t="s">
        <v>23</v>
      </c>
      <c r="N55" s="14" t="s">
        <v>40</v>
      </c>
      <c r="O55" s="14" t="s">
        <v>41</v>
      </c>
      <c r="P55" s="33" t="s">
        <v>185</v>
      </c>
    </row>
    <row r="56" spans="1:17">
      <c r="A56" s="13">
        <v>49</v>
      </c>
      <c r="B56" s="12">
        <v>45570</v>
      </c>
      <c r="C56" s="14" t="s">
        <v>49</v>
      </c>
      <c r="D56" s="12">
        <v>45570</v>
      </c>
      <c r="E56" s="12">
        <v>45570</v>
      </c>
      <c r="F56" s="32" t="s">
        <v>189</v>
      </c>
      <c r="G56" s="14" t="s">
        <v>86</v>
      </c>
      <c r="H56" s="14"/>
      <c r="I56" s="14">
        <v>0</v>
      </c>
      <c r="J56" s="14" t="s">
        <v>13</v>
      </c>
      <c r="K56" s="31">
        <v>71.039014373716626</v>
      </c>
      <c r="L56" s="12" t="str" cm="1">
        <f t="array" ref="L56">_xlfn.IFS(K56&lt;=30,"fino a 30",K56&lt;=40,"31-40",K56&lt;=55,"41-55",K56&lt;=65,"56-65",K56&lt;=75,"66-75",K56&gt;75,"over 75")</f>
        <v>66-75</v>
      </c>
      <c r="M56" s="14" t="s">
        <v>23</v>
      </c>
      <c r="N56" s="14"/>
      <c r="O56" s="14" t="s">
        <v>155</v>
      </c>
      <c r="P56" s="33" t="s">
        <v>190</v>
      </c>
    </row>
    <row r="57" spans="1:17" ht="23">
      <c r="A57" s="13">
        <v>50</v>
      </c>
      <c r="B57" s="12">
        <v>45582</v>
      </c>
      <c r="C57" s="14" t="s">
        <v>37</v>
      </c>
      <c r="D57" s="12">
        <v>45582</v>
      </c>
      <c r="E57" s="12">
        <v>45582</v>
      </c>
      <c r="F57" s="32" t="s">
        <v>197</v>
      </c>
      <c r="G57" s="14" t="s">
        <v>61</v>
      </c>
      <c r="H57" s="14"/>
      <c r="I57" s="14">
        <v>300</v>
      </c>
      <c r="J57" s="14" t="s">
        <v>13</v>
      </c>
      <c r="K57" s="31">
        <v>27</v>
      </c>
      <c r="L57" s="12" t="str" cm="1">
        <f t="array" ref="L57">_xlfn.IFS(K57&lt;=30,"fino a 30",K57&lt;=40,"31-40",K57&lt;=55,"41-55",K57&lt;=65,"56-65",K57&lt;=75,"66-75",K57&gt;75,"over 75")</f>
        <v>fino a 30</v>
      </c>
      <c r="M57" s="14" t="s">
        <v>196</v>
      </c>
      <c r="N57" s="14" t="s">
        <v>40</v>
      </c>
      <c r="O57" s="14" t="s">
        <v>41</v>
      </c>
      <c r="P57" s="35" t="s">
        <v>198</v>
      </c>
    </row>
    <row r="58" spans="1:17" ht="23">
      <c r="A58" s="13">
        <v>51</v>
      </c>
      <c r="B58" s="12">
        <v>45582</v>
      </c>
      <c r="C58" s="14" t="s">
        <v>37</v>
      </c>
      <c r="D58" s="12">
        <v>45582</v>
      </c>
      <c r="E58" s="12">
        <v>45582</v>
      </c>
      <c r="F58" s="32" t="s">
        <v>192</v>
      </c>
      <c r="G58" s="14" t="s">
        <v>61</v>
      </c>
      <c r="H58" s="14"/>
      <c r="I58" s="14">
        <v>0</v>
      </c>
      <c r="J58" s="14" t="s">
        <v>13</v>
      </c>
      <c r="K58" s="31">
        <v>70</v>
      </c>
      <c r="L58" s="12" t="s">
        <v>194</v>
      </c>
      <c r="M58" s="14" t="s">
        <v>23</v>
      </c>
      <c r="N58" s="14" t="s">
        <v>195</v>
      </c>
      <c r="O58" s="6" t="s">
        <v>133</v>
      </c>
      <c r="P58" s="35" t="s">
        <v>193</v>
      </c>
      <c r="Q58" s="6" t="s">
        <v>199</v>
      </c>
    </row>
    <row r="59" spans="1:17" ht="23">
      <c r="A59" s="13">
        <v>52</v>
      </c>
      <c r="B59" s="12">
        <v>45596</v>
      </c>
      <c r="C59" s="14" t="s">
        <v>141</v>
      </c>
      <c r="D59" s="12">
        <v>45596</v>
      </c>
      <c r="E59" s="12">
        <v>45596</v>
      </c>
      <c r="F59" s="32" t="s">
        <v>202</v>
      </c>
      <c r="G59" s="14" t="s">
        <v>61</v>
      </c>
      <c r="H59" s="14"/>
      <c r="I59" s="14">
        <v>75</v>
      </c>
      <c r="J59" s="14" t="s">
        <v>13</v>
      </c>
      <c r="K59" s="31">
        <v>71</v>
      </c>
      <c r="L59" s="12" t="s">
        <v>194</v>
      </c>
      <c r="M59" s="14" t="s">
        <v>93</v>
      </c>
      <c r="N59" s="14" t="s">
        <v>201</v>
      </c>
      <c r="O59" s="14" t="s">
        <v>41</v>
      </c>
      <c r="P59" s="33" t="s">
        <v>200</v>
      </c>
    </row>
    <row r="60" spans="1:17" ht="46">
      <c r="A60" s="13">
        <v>53</v>
      </c>
      <c r="B60" s="12">
        <v>45605</v>
      </c>
      <c r="C60" s="14" t="s">
        <v>141</v>
      </c>
      <c r="D60" s="12">
        <v>45605</v>
      </c>
      <c r="E60" s="12">
        <v>45605</v>
      </c>
      <c r="F60" s="32" t="s">
        <v>203</v>
      </c>
      <c r="G60" s="14" t="s">
        <v>26</v>
      </c>
      <c r="H60" s="14"/>
      <c r="I60" s="14">
        <v>0</v>
      </c>
      <c r="J60" s="14" t="s">
        <v>13</v>
      </c>
      <c r="K60" s="31">
        <v>59.791923340177959</v>
      </c>
      <c r="L60" s="12" t="str" cm="1">
        <f t="array" ref="L60">_xlfn.IFS(K60&lt;=30,"fino a 30",K60&lt;=40,"31-40",K60&lt;=55,"41-55",K60&lt;=65,"56-65",K60&lt;=75,"66-75",K60&gt;75,"over 75")</f>
        <v>56-65</v>
      </c>
      <c r="M60" s="14" t="s">
        <v>23</v>
      </c>
      <c r="N60" s="14"/>
      <c r="O60" s="14" t="s">
        <v>155</v>
      </c>
      <c r="P60" s="35" t="s">
        <v>204</v>
      </c>
    </row>
    <row r="61" spans="1:17" ht="29">
      <c r="A61" s="13">
        <v>54</v>
      </c>
      <c r="B61" s="12">
        <v>45611</v>
      </c>
      <c r="C61" s="14" t="s">
        <v>49</v>
      </c>
      <c r="D61" s="12">
        <v>45611</v>
      </c>
      <c r="E61" s="12">
        <v>45611</v>
      </c>
      <c r="F61" s="46" t="s">
        <v>206</v>
      </c>
      <c r="G61" s="14" t="s">
        <v>61</v>
      </c>
      <c r="H61" s="14"/>
      <c r="I61" s="14">
        <v>16</v>
      </c>
      <c r="J61" s="14" t="s">
        <v>13</v>
      </c>
      <c r="K61" s="31">
        <v>54.855578370978783</v>
      </c>
      <c r="L61" s="12" t="str" cm="1">
        <f t="array" ref="L61">_xlfn.IFS(K61&lt;=30,"fino a 30",K61&lt;=40,"31-40",K61&lt;=55,"41-55",K61&lt;=65,"56-65",K61&lt;=75,"66-75",K61&gt;75,"over 75")</f>
        <v>41-55</v>
      </c>
      <c r="M61" s="14" t="s">
        <v>207</v>
      </c>
      <c r="N61" s="14" t="s">
        <v>208</v>
      </c>
      <c r="O61" s="14" t="s">
        <v>74</v>
      </c>
      <c r="P61" s="47" t="s">
        <v>209</v>
      </c>
    </row>
    <row r="62" spans="1:17" ht="23">
      <c r="A62" s="13">
        <v>55</v>
      </c>
      <c r="B62" s="12">
        <v>45614</v>
      </c>
      <c r="C62" s="14" t="s">
        <v>65</v>
      </c>
      <c r="D62" s="12">
        <v>45614</v>
      </c>
      <c r="E62" s="12">
        <v>45616</v>
      </c>
      <c r="F62" s="32" t="s">
        <v>211</v>
      </c>
      <c r="G62" s="14" t="s">
        <v>86</v>
      </c>
      <c r="H62" s="14"/>
      <c r="I62" s="14">
        <v>11</v>
      </c>
      <c r="J62" s="14" t="s">
        <v>13</v>
      </c>
      <c r="K62" s="31">
        <v>41</v>
      </c>
      <c r="L62" s="12" t="str" cm="1">
        <f t="array" ref="L62">_xlfn.IFS(K62&lt;=30,"fino a 30",K62&lt;=40,"31-40",K62&lt;=55,"41-55",K62&lt;=65,"56-65",K62&lt;=75,"66-75",K62&gt;75,"over 75")</f>
        <v>41-55</v>
      </c>
      <c r="M62" s="14" t="s">
        <v>55</v>
      </c>
      <c r="N62" s="14" t="s">
        <v>40</v>
      </c>
      <c r="O62" s="14" t="s">
        <v>41</v>
      </c>
      <c r="P62" s="33" t="s">
        <v>210</v>
      </c>
    </row>
    <row r="63" spans="1:17" ht="23">
      <c r="A63" s="13">
        <v>56</v>
      </c>
      <c r="B63" s="12">
        <v>45628</v>
      </c>
      <c r="C63" s="14" t="s">
        <v>37</v>
      </c>
      <c r="D63" s="12">
        <v>45628</v>
      </c>
      <c r="E63" s="12">
        <v>45628</v>
      </c>
      <c r="F63" s="32" t="s">
        <v>216</v>
      </c>
      <c r="G63" s="14" t="s">
        <v>86</v>
      </c>
      <c r="H63" s="14"/>
      <c r="I63" s="14">
        <v>15</v>
      </c>
      <c r="J63" s="14" t="s">
        <v>13</v>
      </c>
      <c r="K63" s="31">
        <v>60</v>
      </c>
      <c r="L63" s="12" t="str" cm="1">
        <f t="array" ref="L63">_xlfn.IFS(K63&lt;=30,"fino a 30",K63&lt;=40,"31-40",K63&lt;=55,"41-55",K63&lt;=65,"56-65",K63&lt;=75,"66-75",K63&gt;75,"over 75")</f>
        <v>56-65</v>
      </c>
      <c r="M63" s="14" t="s">
        <v>23</v>
      </c>
      <c r="N63" s="14" t="s">
        <v>40</v>
      </c>
      <c r="O63" s="14" t="s">
        <v>164</v>
      </c>
      <c r="P63" s="33" t="s">
        <v>217</v>
      </c>
    </row>
    <row r="64" spans="1:17" ht="92">
      <c r="A64" s="13">
        <v>57</v>
      </c>
      <c r="B64" s="12">
        <v>45631</v>
      </c>
      <c r="C64" s="14" t="s">
        <v>27</v>
      </c>
      <c r="D64" s="12">
        <v>45631</v>
      </c>
      <c r="E64" s="12">
        <v>45631</v>
      </c>
      <c r="F64" s="32" t="s">
        <v>243</v>
      </c>
      <c r="G64" s="14" t="s">
        <v>61</v>
      </c>
      <c r="H64" s="14"/>
      <c r="I64" s="14">
        <v>5</v>
      </c>
      <c r="J64" s="14" t="s">
        <v>13</v>
      </c>
      <c r="K64" s="31">
        <v>58</v>
      </c>
      <c r="L64" s="12" t="str" cm="1">
        <f t="array" ref="L64">_xlfn.IFS(K64&lt;=30,"fino a 30",K64&lt;=40,"31-40",K64&lt;=55,"41-55",K64&lt;=65,"56-65",K64&lt;=75,"66-75",K64&gt;75,"over 75")</f>
        <v>56-65</v>
      </c>
      <c r="M64" s="14" t="s">
        <v>23</v>
      </c>
      <c r="N64" s="14" t="s">
        <v>40</v>
      </c>
      <c r="O64" s="14" t="s">
        <v>41</v>
      </c>
      <c r="P64" s="33" t="s">
        <v>244</v>
      </c>
    </row>
    <row r="65" spans="1:16" ht="46">
      <c r="A65" s="38">
        <v>58</v>
      </c>
      <c r="B65" s="39">
        <v>45638</v>
      </c>
      <c r="C65" s="40" t="s">
        <v>92</v>
      </c>
      <c r="D65" s="39">
        <v>45638</v>
      </c>
      <c r="E65" s="39">
        <v>45638</v>
      </c>
      <c r="F65" s="41" t="s">
        <v>245</v>
      </c>
      <c r="G65" s="40" t="s">
        <v>220</v>
      </c>
      <c r="H65" s="40" t="s">
        <v>246</v>
      </c>
      <c r="I65" s="40">
        <v>80</v>
      </c>
      <c r="J65" s="40" t="s">
        <v>13</v>
      </c>
      <c r="K65" s="42">
        <v>45</v>
      </c>
      <c r="L65" s="39" t="str" cm="1">
        <f t="array" ref="L65">_xlfn.IFS(K65&lt;=30,"fino a 30",K65&lt;=40,"31-40",K65&lt;=55,"41-55",K65&lt;=65,"56-65",K65&lt;=75,"66-75",K65&gt;75,"over 75")</f>
        <v>41-55</v>
      </c>
      <c r="M65" s="40" t="s">
        <v>23</v>
      </c>
      <c r="N65" s="40" t="s">
        <v>40</v>
      </c>
      <c r="O65" s="14" t="s">
        <v>41</v>
      </c>
      <c r="P65" s="43" t="s">
        <v>247</v>
      </c>
    </row>
    <row r="66" spans="1:16" ht="23">
      <c r="A66" s="38">
        <v>59</v>
      </c>
      <c r="B66" s="39">
        <v>45638</v>
      </c>
      <c r="C66" s="40" t="s">
        <v>49</v>
      </c>
      <c r="D66" s="39">
        <v>45638</v>
      </c>
      <c r="E66" s="39">
        <v>45638</v>
      </c>
      <c r="F66" s="41" t="s">
        <v>72</v>
      </c>
      <c r="G66" s="14" t="s">
        <v>61</v>
      </c>
      <c r="H66" s="40"/>
      <c r="I66" s="40">
        <v>32</v>
      </c>
      <c r="J66" s="40" t="s">
        <v>13</v>
      </c>
      <c r="K66" s="42">
        <v>56</v>
      </c>
      <c r="L66" s="39" t="str" cm="1">
        <f t="array" ref="L66">_xlfn.IFS(K66&lt;=30,"fino a 30",K66&lt;=40,"31-40",K66&lt;=55,"41-55",K66&lt;=65,"56-65",K66&lt;=75,"66-75",K66&gt;75,"over 75")</f>
        <v>56-65</v>
      </c>
      <c r="M66" s="40" t="s">
        <v>171</v>
      </c>
      <c r="N66" s="40" t="s">
        <v>40</v>
      </c>
      <c r="O66" s="40" t="s">
        <v>74</v>
      </c>
      <c r="P66" s="43" t="s">
        <v>248</v>
      </c>
    </row>
    <row r="67" spans="1:16" ht="34.5">
      <c r="A67" s="38">
        <v>60</v>
      </c>
      <c r="B67" s="39">
        <v>45639</v>
      </c>
      <c r="C67" s="40" t="s">
        <v>58</v>
      </c>
      <c r="D67" s="39">
        <v>45639</v>
      </c>
      <c r="E67" s="39">
        <v>45639</v>
      </c>
      <c r="F67" s="41" t="s">
        <v>249</v>
      </c>
      <c r="G67" s="40" t="s">
        <v>220</v>
      </c>
      <c r="H67" s="40" t="s">
        <v>251</v>
      </c>
      <c r="I67" s="40">
        <v>661</v>
      </c>
      <c r="J67" s="40" t="s">
        <v>13</v>
      </c>
      <c r="K67" s="42">
        <v>65</v>
      </c>
      <c r="L67" s="39" t="str" cm="1">
        <f t="array" ref="L67">_xlfn.IFS(K67&lt;=30,"fino a 30",K67&lt;=40,"31-40",K67&lt;=55,"41-55",K67&lt;=65,"56-65",K67&lt;=75,"66-75",K67&gt;75,"over 75")</f>
        <v>56-65</v>
      </c>
      <c r="M67" s="40" t="s">
        <v>23</v>
      </c>
      <c r="N67" s="40"/>
      <c r="O67" s="40"/>
      <c r="P67" s="43" t="s">
        <v>250</v>
      </c>
    </row>
    <row r="68" spans="1:16" ht="23">
      <c r="A68" s="38">
        <v>61</v>
      </c>
      <c r="B68" s="39">
        <v>45643</v>
      </c>
      <c r="C68" s="40" t="s">
        <v>58</v>
      </c>
      <c r="D68" s="39">
        <v>45643</v>
      </c>
      <c r="E68" s="39">
        <v>45643</v>
      </c>
      <c r="F68" s="41" t="s">
        <v>252</v>
      </c>
      <c r="G68" s="40" t="s">
        <v>61</v>
      </c>
      <c r="H68" s="40"/>
      <c r="I68" s="40">
        <v>15</v>
      </c>
      <c r="J68" s="40" t="s">
        <v>13</v>
      </c>
      <c r="K68" s="42">
        <v>72</v>
      </c>
      <c r="L68" s="39" t="str" cm="1">
        <f t="array" ref="L68">_xlfn.IFS(K68&lt;=30,"fino a 30",K68&lt;=40,"31-40",K68&lt;=55,"41-55",K68&lt;=65,"56-65",K68&lt;=75,"66-75",K68&gt;75,"over 75")</f>
        <v>66-75</v>
      </c>
      <c r="M68" s="40" t="s">
        <v>23</v>
      </c>
      <c r="N68" s="40" t="s">
        <v>253</v>
      </c>
      <c r="O68" s="40"/>
      <c r="P68" s="43" t="s">
        <v>254</v>
      </c>
    </row>
    <row r="69" spans="1:16" ht="34.5">
      <c r="A69" s="38">
        <v>62</v>
      </c>
      <c r="B69" s="39">
        <v>45650</v>
      </c>
      <c r="C69" s="40" t="s">
        <v>76</v>
      </c>
      <c r="D69" s="39">
        <v>45650</v>
      </c>
      <c r="E69" s="39">
        <v>45650</v>
      </c>
      <c r="F69" s="41" t="s">
        <v>76</v>
      </c>
      <c r="G69" s="40" t="s">
        <v>256</v>
      </c>
      <c r="H69" s="40" t="s">
        <v>255</v>
      </c>
      <c r="I69" s="40">
        <v>3100</v>
      </c>
      <c r="J69" s="40" t="s">
        <v>13</v>
      </c>
      <c r="K69" s="42">
        <v>52</v>
      </c>
      <c r="L69" s="39" t="str" cm="1">
        <f t="array" ref="L69">_xlfn.IFS(K69&lt;=30,"fino a 30",K69&lt;=40,"31-40",K69&lt;=55,"41-55",K69&lt;=65,"56-65",K69&lt;=75,"66-75",K69&gt;75,"over 75")</f>
        <v>41-55</v>
      </c>
      <c r="M69" s="40" t="s">
        <v>23</v>
      </c>
      <c r="N69" s="40"/>
      <c r="O69" s="40"/>
      <c r="P69" s="43" t="s">
        <v>257</v>
      </c>
    </row>
    <row r="70" spans="1:16" ht="46">
      <c r="A70" s="38">
        <v>63</v>
      </c>
      <c r="B70" s="39">
        <v>45654</v>
      </c>
      <c r="C70" s="40" t="s">
        <v>58</v>
      </c>
      <c r="D70" s="39">
        <v>45654</v>
      </c>
      <c r="E70" s="39">
        <v>45654</v>
      </c>
      <c r="F70" s="41" t="s">
        <v>258</v>
      </c>
      <c r="G70" s="40" t="s">
        <v>259</v>
      </c>
      <c r="H70" s="40" t="s">
        <v>260</v>
      </c>
      <c r="I70" s="40">
        <v>3</v>
      </c>
      <c r="J70" s="40" t="s">
        <v>13</v>
      </c>
      <c r="K70" s="42">
        <v>67</v>
      </c>
      <c r="L70" s="39" t="str" cm="1">
        <f t="array" ref="L70">_xlfn.IFS(K70&lt;=30,"fino a 30",K70&lt;=40,"31-40",K70&lt;=55,"41-55",K70&lt;=65,"56-65",K70&lt;=75,"66-75",K70&gt;75,"over 75")</f>
        <v>66-75</v>
      </c>
      <c r="M70" s="40" t="s">
        <v>23</v>
      </c>
      <c r="N70" s="40"/>
      <c r="O70" s="14" t="s">
        <v>74</v>
      </c>
      <c r="P70" s="51" t="s">
        <v>261</v>
      </c>
    </row>
  </sheetData>
  <autoFilter ref="A7:Q64" xr:uid="{00000000-0001-0000-0000-000000000000}"/>
  <mergeCells count="6">
    <mergeCell ref="A6:P6"/>
    <mergeCell ref="A1:P1"/>
    <mergeCell ref="A4:P4"/>
    <mergeCell ref="A3:P3"/>
    <mergeCell ref="A5:P5"/>
    <mergeCell ref="A2:P2"/>
  </mergeCells>
  <phoneticPr fontId="0" type="noConversion"/>
  <printOptions horizontalCentered="1"/>
  <pageMargins left="0.19685039370078741" right="0.19685039370078741" top="0.35433070866141736" bottom="0.47244094488188981" header="0.31496062992125984" footer="0.31496062992125984"/>
  <pageSetup paperSize="8" scale="70" fitToHeight="0" orientation="landscape" r:id="rId1"/>
  <headerFooter alignWithMargins="0">
    <oddFooter>&amp;Ln.c.: non comunicato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32"/>
  <sheetViews>
    <sheetView zoomScale="75" workbookViewId="0">
      <selection activeCell="C14" sqref="C14"/>
    </sheetView>
  </sheetViews>
  <sheetFormatPr defaultColWidth="8.6328125" defaultRowHeight="12.5"/>
  <cols>
    <col min="2" max="2" width="53" style="4" customWidth="1"/>
    <col min="3" max="3" width="41" style="4" customWidth="1"/>
    <col min="4" max="4" width="25.6328125" customWidth="1"/>
  </cols>
  <sheetData>
    <row r="1" spans="2:4" s="2" customFormat="1" ht="51.75" customHeight="1">
      <c r="B1" s="62" t="s">
        <v>33</v>
      </c>
      <c r="C1" s="62"/>
    </row>
    <row r="2" spans="2:4" ht="27.25" customHeight="1">
      <c r="B2" s="63">
        <f>MAX('2024'!B8:B100)</f>
        <v>45654</v>
      </c>
      <c r="C2" s="64"/>
      <c r="D2" s="2"/>
    </row>
    <row r="3" spans="2:4" ht="6" customHeight="1" thickBot="1">
      <c r="B3" s="5"/>
      <c r="C3" s="5"/>
    </row>
    <row r="4" spans="2:4" ht="30.75" customHeight="1" thickBot="1">
      <c r="B4" s="17" t="s">
        <v>14</v>
      </c>
      <c r="C4" s="22" t="s">
        <v>2</v>
      </c>
      <c r="D4" s="3"/>
    </row>
    <row r="5" spans="2:4" ht="19.899999999999999" customHeight="1">
      <c r="B5" s="18" t="s">
        <v>20</v>
      </c>
      <c r="C5" s="23">
        <f>COUNTIF('2024'!$C$8:$C$80, "BERGAMO")</f>
        <v>6</v>
      </c>
    </row>
    <row r="6" spans="2:4" ht="19.899999999999999" customHeight="1">
      <c r="B6" s="19" t="s">
        <v>19</v>
      </c>
      <c r="C6" s="24">
        <f>COUNTIF('2024'!$C$8:$C$80, "BRESCIA")</f>
        <v>17</v>
      </c>
      <c r="D6" s="1"/>
    </row>
    <row r="7" spans="2:4" ht="19.899999999999999" customHeight="1">
      <c r="B7" s="19" t="s">
        <v>16</v>
      </c>
      <c r="C7" s="24">
        <v>13</v>
      </c>
      <c r="D7" s="1"/>
    </row>
    <row r="8" spans="2:4" ht="19.899999999999999" customHeight="1">
      <c r="B8" s="19" t="s">
        <v>15</v>
      </c>
      <c r="C8" s="24">
        <f>COUNTIF('2024'!$C$8:$C$80, "INSUBRIA")</f>
        <v>5</v>
      </c>
      <c r="D8" s="1"/>
    </row>
    <row r="9" spans="2:4" ht="19.899999999999999" customHeight="1">
      <c r="B9" s="19" t="s">
        <v>18</v>
      </c>
      <c r="C9" s="24">
        <f>COUNTIF('2024'!$C$8:$C$80, "BRIANZA")</f>
        <v>7</v>
      </c>
      <c r="D9" s="1"/>
    </row>
    <row r="10" spans="2:4" ht="19.899999999999999" customHeight="1">
      <c r="B10" s="19" t="s">
        <v>21</v>
      </c>
      <c r="C10" s="24">
        <f>COUNTIF('2024'!$C$8:$C$80, "PAVIA")</f>
        <v>5</v>
      </c>
      <c r="D10" s="1"/>
    </row>
    <row r="11" spans="2:4" ht="19.899999999999999" customHeight="1">
      <c r="B11" s="19" t="s">
        <v>17</v>
      </c>
      <c r="C11" s="24">
        <f>COUNTIF('2024'!$C$8:$C$80, "VALPADANA")</f>
        <v>5</v>
      </c>
      <c r="D11" s="1"/>
    </row>
    <row r="12" spans="2:4" ht="19.899999999999999" customHeight="1" thickBot="1">
      <c r="B12" s="20" t="s">
        <v>22</v>
      </c>
      <c r="C12" s="24">
        <f>COUNTIF('2024'!$C$8:$C$80, "MONTAGNA")</f>
        <v>5</v>
      </c>
      <c r="D12" s="1"/>
    </row>
    <row r="13" spans="2:4" s="16" customFormat="1" ht="39.75" customHeight="1" thickBot="1">
      <c r="B13" s="21" t="s">
        <v>1</v>
      </c>
      <c r="C13" s="25">
        <f>SUM(C5:C12)</f>
        <v>63</v>
      </c>
      <c r="D13" s="15"/>
    </row>
    <row r="16" spans="2:4" ht="17.5">
      <c r="B16" s="26"/>
      <c r="C16"/>
    </row>
    <row r="32" spans="4:4">
      <c r="D32" t="s">
        <v>12</v>
      </c>
    </row>
  </sheetData>
  <mergeCells count="2">
    <mergeCell ref="B1:C1"/>
    <mergeCell ref="B2:C2"/>
  </mergeCells>
  <phoneticPr fontId="0" type="noConversion"/>
  <printOptions horizontalCentered="1" verticalCentered="1"/>
  <pageMargins left="0.78740157480314965" right="0.78740157480314965" top="0.78740157480314965" bottom="0.78740157480314965" header="0.51181102362204722" footer="0.51181102362204722"/>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5456D-BEE3-43CE-91E3-6B72C33B8A7A}">
  <dimension ref="A1:F100"/>
  <sheetViews>
    <sheetView topLeftCell="D1" zoomScaleNormal="100" workbookViewId="0">
      <selection activeCell="E3" sqref="E3"/>
    </sheetView>
  </sheetViews>
  <sheetFormatPr defaultColWidth="9.08984375" defaultRowHeight="12.5"/>
  <cols>
    <col min="1" max="1" width="18.6328125" style="36" hidden="1" customWidth="1"/>
    <col min="2" max="2" width="27.453125" style="36" hidden="1" customWidth="1"/>
    <col min="3" max="3" width="34.08984375" style="36" hidden="1" customWidth="1"/>
    <col min="4" max="4" width="3.6328125" style="36" customWidth="1"/>
    <col min="5" max="5" width="17.6328125" style="36" bestFit="1" customWidth="1"/>
    <col min="6" max="6" width="17" style="36" bestFit="1" customWidth="1"/>
    <col min="7" max="7" width="9.08984375" style="36" customWidth="1"/>
    <col min="8" max="16384" width="9.08984375" style="36"/>
  </cols>
  <sheetData>
    <row r="1" spans="1:6">
      <c r="A1" s="44" t="s">
        <v>125</v>
      </c>
      <c r="B1" s="44" t="s">
        <v>127</v>
      </c>
      <c r="C1" s="44" t="s">
        <v>126</v>
      </c>
      <c r="E1" s="36" t="s">
        <v>127</v>
      </c>
      <c r="F1" s="36" t="s">
        <v>219</v>
      </c>
    </row>
    <row r="2" spans="1:6">
      <c r="A2" s="36">
        <f>'2024'!A8</f>
        <v>1</v>
      </c>
      <c r="B2" s="36">
        <f>IF('2024'!B8="","",MONTH('2024'!B8) )</f>
        <v>1</v>
      </c>
      <c r="C2" s="36" t="str" cm="1">
        <f t="array" ref="C2">_xlfn.IFS(B2=1,"gennaio",B2=2,"febbraio",B2=3,"marzo",B2=4,"aprile",B2=5,"maggio",B2=6,"giugno",B2=7,"luglio",B2=8,"agosto",B2=9,"settembre",B2=10,"ottobre",B2=11,"novembre",B2=12,"dicembre")</f>
        <v>gennaio</v>
      </c>
    </row>
    <row r="3" spans="1:6">
      <c r="A3" s="36">
        <f>'2024'!A9</f>
        <v>2</v>
      </c>
      <c r="B3" s="36">
        <f>IF('2024'!B9="","",MONTH('2024'!B9) )</f>
        <v>1</v>
      </c>
      <c r="C3" s="36" t="str" cm="1">
        <f t="array" ref="C3">_xlfn.IFS(B3=1,"gennaio",B3=2,"febbraio",B3=3,"marzo",B3=4,"aprile",B3=5,"maggio",B3=6,"giugno",B3=7,"luglio",B3=8,"agosto",B3=9,"settembre",B3=10,"ottobre",B3=11,"novembre",B3=12,"dicembre")</f>
        <v>gennaio</v>
      </c>
      <c r="E3" s="36" t="s">
        <v>117</v>
      </c>
      <c r="F3" s="36" t="s">
        <v>128</v>
      </c>
    </row>
    <row r="4" spans="1:6">
      <c r="A4" s="36">
        <f>'2024'!A10</f>
        <v>3</v>
      </c>
      <c r="B4" s="36">
        <f>IF('2024'!B10="","",MONTH('2024'!B10) )</f>
        <v>1</v>
      </c>
      <c r="C4" s="36" t="str" cm="1">
        <f t="array" ref="C4">_xlfn.IFS(B4=1,"gennaio",B4=2,"febbraio",B4=3,"marzo",B4=4,"aprile",B4=5,"maggio",B4=6,"giugno",B4=7,"luglio",B4=8,"agosto",B4=9,"settembre",B4=10,"ottobre",B4=11,"novembre",B4=12,"dicembre")</f>
        <v>gennaio</v>
      </c>
      <c r="E4" s="45" t="s">
        <v>118</v>
      </c>
      <c r="F4" s="36">
        <v>3</v>
      </c>
    </row>
    <row r="5" spans="1:6">
      <c r="A5" s="36">
        <f>'2024'!A11</f>
        <v>4</v>
      </c>
      <c r="B5" s="36">
        <f>IF('2024'!B11="","",MONTH('2024'!B11) )</f>
        <v>2</v>
      </c>
      <c r="C5" s="36" t="str" cm="1">
        <f t="array" ref="C5">_xlfn.IFS(B5=1,"gennaio",B5=2,"febbraio",B5=3,"marzo",B5=4,"aprile",B5=5,"maggio",B5=6,"giugno",B5=7,"luglio",B5=8,"agosto",B5=9,"settembre",B5=10,"ottobre",B5=11,"novembre",B5=12,"dicembre")</f>
        <v>febbraio</v>
      </c>
      <c r="E5" s="45" t="s">
        <v>119</v>
      </c>
      <c r="F5" s="36">
        <v>3</v>
      </c>
    </row>
    <row r="6" spans="1:6">
      <c r="A6" s="36">
        <f>'2024'!A12</f>
        <v>5</v>
      </c>
      <c r="B6" s="36">
        <f>IF('2024'!B12="","",MONTH('2024'!B12) )</f>
        <v>2</v>
      </c>
      <c r="C6" s="36" t="str" cm="1">
        <f t="array" ref="C6">_xlfn.IFS(B6=1,"gennaio",B6=2,"febbraio",B6=3,"marzo",B6=4,"aprile",B6=5,"maggio",B6=6,"giugno",B6=7,"luglio",B6=8,"agosto",B6=9,"settembre",B6=10,"ottobre",B6=11,"novembre",B6=12,"dicembre")</f>
        <v>febbraio</v>
      </c>
      <c r="E6" s="45" t="s">
        <v>120</v>
      </c>
      <c r="F6" s="36">
        <v>4</v>
      </c>
    </row>
    <row r="7" spans="1:6">
      <c r="A7" s="36">
        <f>'2024'!A13</f>
        <v>6</v>
      </c>
      <c r="B7" s="36">
        <f>IF('2024'!B13="","",MONTH('2024'!B13) )</f>
        <v>2</v>
      </c>
      <c r="C7" s="36" t="str" cm="1">
        <f t="array" ref="C7">_xlfn.IFS(B7=1,"gennaio",B7=2,"febbraio",B7=3,"marzo",B7=4,"aprile",B7=5,"maggio",B7=6,"giugno",B7=7,"luglio",B7=8,"agosto",B7=9,"settembre",B7=10,"ottobre",B7=11,"novembre",B7=12,"dicembre")</f>
        <v>febbraio</v>
      </c>
      <c r="E7" s="45" t="s">
        <v>121</v>
      </c>
      <c r="F7" s="36">
        <v>7</v>
      </c>
    </row>
    <row r="8" spans="1:6">
      <c r="A8" s="36">
        <f>'2024'!A14</f>
        <v>7</v>
      </c>
      <c r="B8" s="36">
        <f>IF('2024'!B14="","",MONTH('2024'!B14) )</f>
        <v>3</v>
      </c>
      <c r="C8" s="36" t="str" cm="1">
        <f t="array" ref="C8">_xlfn.IFS(B8=1,"gennaio",B8=2,"febbraio",B8=3,"marzo",B8=4,"aprile",B8=5,"maggio",B8=6,"giugno",B8=7,"luglio",B8=8,"agosto",B8=9,"settembre",B8=10,"ottobre",B8=11,"novembre",B8=12,"dicembre")</f>
        <v>marzo</v>
      </c>
      <c r="E8" s="45" t="s">
        <v>122</v>
      </c>
      <c r="F8" s="36">
        <v>4</v>
      </c>
    </row>
    <row r="9" spans="1:6">
      <c r="A9" s="36">
        <f>'2024'!A15</f>
        <v>8</v>
      </c>
      <c r="B9" s="36">
        <f>IF('2024'!B15="","",MONTH('2024'!B15) )</f>
        <v>3</v>
      </c>
      <c r="C9" s="36" t="str" cm="1">
        <f t="array" ref="C9">_xlfn.IFS(B9=1,"gennaio",B9=2,"febbraio",B9=3,"marzo",B9=4,"aprile",B9=5,"maggio",B9=6,"giugno",B9=7,"luglio",B9=8,"agosto",B9=9,"settembre",B9=10,"ottobre",B9=11,"novembre",B9=12,"dicembre")</f>
        <v>marzo</v>
      </c>
      <c r="E9" s="45" t="s">
        <v>123</v>
      </c>
      <c r="F9" s="36">
        <v>5</v>
      </c>
    </row>
    <row r="10" spans="1:6">
      <c r="A10" s="36">
        <f>'2024'!A16</f>
        <v>9</v>
      </c>
      <c r="B10" s="36">
        <f>IF('2024'!B16="","",MONTH('2024'!B16) )</f>
        <v>3</v>
      </c>
      <c r="C10" s="36" t="str" cm="1">
        <f t="array" ref="C10">_xlfn.IFS(B10=1,"gennaio",B10=2,"febbraio",B10=3,"marzo",B10=4,"aprile",B10=5,"maggio",B10=6,"giugno",B10=7,"luglio",B10=8,"agosto",B10=9,"settembre",B10=10,"ottobre",B10=11,"novembre",B10=12,"dicembre")</f>
        <v>marzo</v>
      </c>
      <c r="E10" s="45" t="s">
        <v>134</v>
      </c>
      <c r="F10" s="36">
        <v>3</v>
      </c>
    </row>
    <row r="11" spans="1:6">
      <c r="A11" s="36">
        <f>'2024'!A17</f>
        <v>10</v>
      </c>
      <c r="B11" s="36">
        <f>IF('2024'!B17="","",MONTH('2024'!B17) )</f>
        <v>3</v>
      </c>
      <c r="C11" s="36" t="str" cm="1">
        <f t="array" ref="C11">_xlfn.IFS(B11=1,"gennaio",B11=2,"febbraio",B11=3,"marzo",B11=4,"aprile",B11=5,"maggio",B11=6,"giugno",B11=7,"luglio",B11=8,"agosto",B11=9,"settembre",B11=10,"ottobre",B11=11,"novembre",B11=12,"dicembre")</f>
        <v>marzo</v>
      </c>
      <c r="E11" s="45" t="s">
        <v>144</v>
      </c>
      <c r="F11" s="36">
        <v>9</v>
      </c>
    </row>
    <row r="12" spans="1:6">
      <c r="A12" s="36">
        <f>'2024'!A18</f>
        <v>11</v>
      </c>
      <c r="B12" s="36">
        <f>IF('2024'!B18="","",MONTH('2024'!B18) )</f>
        <v>4</v>
      </c>
      <c r="C12" s="36" t="str" cm="1">
        <f t="array" ref="C12">_xlfn.IFS(B12=1,"gennaio",B12=2,"febbraio",B12=3,"marzo",B12=4,"aprile",B12=5,"maggio",B12=6,"giugno",B12=7,"luglio",B12=8,"agosto",B12=9,"settembre",B12=10,"ottobre",B12=11,"novembre",B12=12,"dicembre")</f>
        <v>aprile</v>
      </c>
      <c r="E12" s="45" t="s">
        <v>167</v>
      </c>
      <c r="F12" s="36">
        <v>10</v>
      </c>
    </row>
    <row r="13" spans="1:6">
      <c r="A13" s="36">
        <f>'2024'!A19</f>
        <v>12</v>
      </c>
      <c r="B13" s="36">
        <f>IF('2024'!B19="","",MONTH('2024'!B19) )</f>
        <v>4</v>
      </c>
      <c r="C13" s="36" t="str" cm="1">
        <f t="array" ref="C13">_xlfn.IFS(B13=1,"gennaio",B13=2,"febbraio",B13=3,"marzo",B13=4,"aprile",B13=5,"maggio",B13=6,"giugno",B13=7,"luglio",B13=8,"agosto",B13=9,"settembre",B13=10,"ottobre",B13=11,"novembre",B13=12,"dicembre")</f>
        <v>aprile</v>
      </c>
      <c r="E13" s="45" t="s">
        <v>191</v>
      </c>
      <c r="F13" s="36">
        <v>4</v>
      </c>
    </row>
    <row r="14" spans="1:6">
      <c r="A14" s="36">
        <f>'2024'!A20</f>
        <v>13</v>
      </c>
      <c r="B14" s="36">
        <f>IF('2024'!B20="","",MONTH('2024'!B20) )</f>
        <v>4</v>
      </c>
      <c r="C14" s="36" t="str" cm="1">
        <f t="array" ref="C14">_xlfn.IFS(B14=1,"gennaio",B14=2,"febbraio",B14=3,"marzo",B14=4,"aprile",B14=5,"maggio",B14=6,"giugno",B14=7,"luglio",B14=8,"agosto",B14=9,"settembre",B14=10,"ottobre",B14=11,"novembre",B14=12,"dicembre")</f>
        <v>aprile</v>
      </c>
      <c r="E14" s="45" t="s">
        <v>205</v>
      </c>
      <c r="F14" s="36">
        <v>3</v>
      </c>
    </row>
    <row r="15" spans="1:6">
      <c r="A15" s="36">
        <f>'2024'!A21</f>
        <v>14</v>
      </c>
      <c r="B15" s="36">
        <f>IF('2024'!B21="","",MONTH('2024'!B21) )</f>
        <v>4</v>
      </c>
      <c r="C15" s="36" t="str" cm="1">
        <f t="array" ref="C15">_xlfn.IFS(B15=1,"gennaio",B15=2,"febbraio",B15=3,"marzo",B15=4,"aprile",B15=5,"maggio",B15=6,"giugno",B15=7,"luglio",B15=8,"agosto",B15=9,"settembre",B15=10,"ottobre",B15=11,"novembre",B15=12,"dicembre")</f>
        <v>aprile</v>
      </c>
      <c r="E15" s="45" t="s">
        <v>218</v>
      </c>
      <c r="F15" s="36">
        <v>8</v>
      </c>
    </row>
    <row r="16" spans="1:6">
      <c r="A16" s="36">
        <f>'2024'!A22</f>
        <v>15</v>
      </c>
      <c r="B16" s="36">
        <f>IF('2024'!B22="","",MONTH('2024'!B22) )</f>
        <v>4</v>
      </c>
      <c r="C16" s="36" t="str" cm="1">
        <f t="array" ref="C16">_xlfn.IFS(B16=1,"gennaio",B16=2,"febbraio",B16=3,"marzo",B16=4,"aprile",B16=5,"maggio",B16=6,"giugno",B16=7,"luglio",B16=8,"agosto",B16=9,"settembre",B16=10,"ottobre",B16=11,"novembre",B16=12,"dicembre")</f>
        <v>aprile</v>
      </c>
      <c r="E16" s="45" t="s">
        <v>124</v>
      </c>
      <c r="F16" s="36">
        <v>63</v>
      </c>
    </row>
    <row r="17" spans="1:3">
      <c r="A17" s="36">
        <f>'2024'!A23</f>
        <v>16</v>
      </c>
      <c r="B17" s="36">
        <f>IF('2024'!B23="","",MONTH('2024'!B23) )</f>
        <v>4</v>
      </c>
      <c r="C17" s="36" t="str" cm="1">
        <f t="array" ref="C17">_xlfn.IFS(B17=1,"gennaio",B17=2,"febbraio",B17=3,"marzo",B17=4,"aprile",B17=5,"maggio",B17=6,"giugno",B17=7,"luglio",B17=8,"agosto",B17=9,"settembre",B17=10,"ottobre",B17=11,"novembre",B17=12,"dicembre")</f>
        <v>aprile</v>
      </c>
    </row>
    <row r="18" spans="1:3">
      <c r="A18" s="36">
        <f>'2024'!A24</f>
        <v>17</v>
      </c>
      <c r="B18" s="36">
        <f>IF('2024'!B24="","",MONTH('2024'!B24) )</f>
        <v>4</v>
      </c>
      <c r="C18" s="36" t="str" cm="1">
        <f t="array" ref="C18">_xlfn.IFS(B18=1,"gennaio",B18=2,"febbraio",B18=3,"marzo",B18=4,"aprile",B18=5,"maggio",B18=6,"giugno",B18=7,"luglio",B18=8,"agosto",B18=9,"settembre",B18=10,"ottobre",B18=11,"novembre",B18=12,"dicembre")</f>
        <v>aprile</v>
      </c>
    </row>
    <row r="19" spans="1:3">
      <c r="A19" s="36">
        <f>'2024'!A25</f>
        <v>18</v>
      </c>
      <c r="B19" s="36">
        <f>IF('2024'!B25="","",MONTH('2024'!B25) )</f>
        <v>5</v>
      </c>
      <c r="C19" s="36" t="str" cm="1">
        <f t="array" ref="C19">_xlfn.IFS(B19=1,"gennaio",B19=2,"febbraio",B19=3,"marzo",B19=4,"aprile",B19=5,"maggio",B19=6,"giugno",B19=7,"luglio",B19=8,"agosto",B19=9,"settembre",B19=10,"ottobre",B19=11,"novembre",B19=12,"dicembre")</f>
        <v>maggio</v>
      </c>
    </row>
    <row r="20" spans="1:3">
      <c r="A20" s="36">
        <f>'2024'!A26</f>
        <v>19</v>
      </c>
      <c r="B20" s="36">
        <f>IF('2024'!B26="","",MONTH('2024'!B26) )</f>
        <v>5</v>
      </c>
      <c r="C20" s="36" t="str" cm="1">
        <f t="array" ref="C20">_xlfn.IFS(B20=1,"gennaio",B20=2,"febbraio",B20=3,"marzo",B20=4,"aprile",B20=5,"maggio",B20=6,"giugno",B20=7,"luglio",B20=8,"agosto",B20=9,"settembre",B20=10,"ottobre",B20=11,"novembre",B20=12,"dicembre")</f>
        <v>maggio</v>
      </c>
    </row>
    <row r="21" spans="1:3">
      <c r="A21" s="36">
        <f>'2024'!A27</f>
        <v>20</v>
      </c>
      <c r="B21" s="36">
        <f>IF('2024'!B27="","",MONTH('2024'!B27) )</f>
        <v>5</v>
      </c>
      <c r="C21" s="36" t="str" cm="1">
        <f t="array" ref="C21">_xlfn.IFS(B21=1,"gennaio",B21=2,"febbraio",B21=3,"marzo",B21=4,"aprile",B21=5,"maggio",B21=6,"giugno",B21=7,"luglio",B21=8,"agosto",B21=9,"settembre",B21=10,"ottobre",B21=11,"novembre",B21=12,"dicembre")</f>
        <v>maggio</v>
      </c>
    </row>
    <row r="22" spans="1:3">
      <c r="A22" s="36">
        <f>'2024'!A28</f>
        <v>21</v>
      </c>
      <c r="B22" s="36">
        <f>IF('2024'!B28="","",MONTH('2024'!B28) )</f>
        <v>5</v>
      </c>
      <c r="C22" s="36" t="str" cm="1">
        <f t="array" ref="C22">_xlfn.IFS(B22=1,"gennaio",B22=2,"febbraio",B22=3,"marzo",B22=4,"aprile",B22=5,"maggio",B22=6,"giugno",B22=7,"luglio",B22=8,"agosto",B22=9,"settembre",B22=10,"ottobre",B22=11,"novembre",B22=12,"dicembre")</f>
        <v>maggio</v>
      </c>
    </row>
    <row r="23" spans="1:3">
      <c r="A23" s="36">
        <f>'2024'!A29</f>
        <v>22</v>
      </c>
      <c r="B23" s="36">
        <f>IF('2024'!B29="","",MONTH('2024'!B29) )</f>
        <v>6</v>
      </c>
      <c r="C23" s="36" t="str" cm="1">
        <f t="array" ref="C23">_xlfn.IFS(B23=1,"gennaio",B23=2,"febbraio",B23=3,"marzo",B23=4,"aprile",B23=5,"maggio",B23=6,"giugno",B23=7,"luglio",B23=8,"agosto",B23=9,"settembre",B23=10,"ottobre",B23=11,"novembre",B23=12,"dicembre")</f>
        <v>giugno</v>
      </c>
    </row>
    <row r="24" spans="1:3">
      <c r="A24" s="36">
        <f>'2024'!A30</f>
        <v>23</v>
      </c>
      <c r="B24" s="36">
        <f>IF('2024'!B30="","",MONTH('2024'!B30) )</f>
        <v>6</v>
      </c>
      <c r="C24" s="36" t="str" cm="1">
        <f t="array" ref="C24">_xlfn.IFS(B24=1,"gennaio",B24=2,"febbraio",B24=3,"marzo",B24=4,"aprile",B24=5,"maggio",B24=6,"giugno",B24=7,"luglio",B24=8,"agosto",B24=9,"settembre",B24=10,"ottobre",B24=11,"novembre",B24=12,"dicembre")</f>
        <v>giugno</v>
      </c>
    </row>
    <row r="25" spans="1:3">
      <c r="A25" s="36">
        <f>'2024'!A31</f>
        <v>24</v>
      </c>
      <c r="B25" s="36">
        <f>IF('2024'!B31="","",MONTH('2024'!B31) )</f>
        <v>6</v>
      </c>
      <c r="C25" s="36" t="str" cm="1">
        <f t="array" ref="C25">_xlfn.IFS(B25=1,"gennaio",B25=2,"febbraio",B25=3,"marzo",B25=4,"aprile",B25=5,"maggio",B25=6,"giugno",B25=7,"luglio",B25=8,"agosto",B25=9,"settembre",B25=10,"ottobre",B25=11,"novembre",B25=12,"dicembre")</f>
        <v>giugno</v>
      </c>
    </row>
    <row r="26" spans="1:3">
      <c r="A26" s="36">
        <f>'2024'!A32</f>
        <v>25</v>
      </c>
      <c r="B26" s="36">
        <f>IF('2024'!B32="","",MONTH('2024'!B32) )</f>
        <v>6</v>
      </c>
      <c r="C26" s="36" t="str" cm="1">
        <f t="array" ref="C26">_xlfn.IFS(B26=1,"gennaio",B26=2,"febbraio",B26=3,"marzo",B26=4,"aprile",B26=5,"maggio",B26=6,"giugno",B26=7,"luglio",B26=8,"agosto",B26=9,"settembre",B26=10,"ottobre",B26=11,"novembre",B26=12,"dicembre")</f>
        <v>giugno</v>
      </c>
    </row>
    <row r="27" spans="1:3">
      <c r="A27" s="36">
        <v>26</v>
      </c>
      <c r="B27" s="36">
        <f>IF('2024'!B33="","",MONTH('2024'!B33) )</f>
        <v>6</v>
      </c>
      <c r="C27" s="36" t="str" cm="1">
        <f t="array" ref="C27">_xlfn.IFS(B27=1,"gennaio",B27=2,"febbraio",B27=3,"marzo",B27=4,"aprile",B27=5,"maggio",B27=6,"giugno",B27=7,"luglio",B27=8,"agosto",B27=9,"settembre",B27=10,"ottobre",B27=11,"novembre",B27=12,"dicembre")</f>
        <v>giugno</v>
      </c>
    </row>
    <row r="28" spans="1:3">
      <c r="B28" s="36">
        <f>IF('2024'!B34="","",MONTH('2024'!B34) )</f>
        <v>7</v>
      </c>
      <c r="C28" s="36" t="str" cm="1">
        <f t="array" ref="C28">_xlfn.IFS(B28=1,"gennaio",B28=2,"febbraio",B28=3,"marzo",B28=4,"aprile",B28=5,"maggio",B28=6,"giugno",B28=7,"luglio",B28=8,"agosto",B28=9,"settembre",B28=10,"ottobre",B28=11,"novembre",B28=12,"dicembre")</f>
        <v>luglio</v>
      </c>
    </row>
    <row r="29" spans="1:3">
      <c r="B29" s="36">
        <f>IF('2024'!B35="","",MONTH('2024'!B35) )</f>
        <v>7</v>
      </c>
      <c r="C29" s="36" t="str" cm="1">
        <f t="array" ref="C29">_xlfn.IFS(B29=1,"gennaio",B29=2,"febbraio",B29=3,"marzo",B29=4,"aprile",B29=5,"maggio",B29=6,"giugno",B29=7,"luglio",B29=8,"agosto",B29=9,"settembre",B29=10,"ottobre",B29=11,"novembre",B29=12,"dicembre")</f>
        <v>luglio</v>
      </c>
    </row>
    <row r="30" spans="1:3">
      <c r="B30" s="36">
        <f>IF('2024'!B36="","",MONTH('2024'!B36) )</f>
        <v>7</v>
      </c>
      <c r="C30" s="36" t="str" cm="1">
        <f t="array" ref="C30">_xlfn.IFS(B30=1,"gennaio",B30=2,"febbraio",B30=3,"marzo",B30=4,"aprile",B30=5,"maggio",B30=6,"giugno",B30=7,"luglio",B30=8,"agosto",B30=9,"settembre",B30=10,"ottobre",B30=11,"novembre",B30=12,"dicembre")</f>
        <v>luglio</v>
      </c>
    </row>
    <row r="31" spans="1:3">
      <c r="B31" s="36">
        <f>IF('2024'!B37="","",MONTH('2024'!B37) )</f>
        <v>8</v>
      </c>
      <c r="C31" s="36" t="str" cm="1">
        <f t="array" ref="C31">_xlfn.IFS(B31=1,"gennaio",B31=2,"febbraio",B31=3,"marzo",B31=4,"aprile",B31=5,"maggio",B31=6,"giugno",B31=7,"luglio",B31=8,"agosto",B31=9,"settembre",B31=10,"ottobre",B31=11,"novembre",B31=12,"dicembre")</f>
        <v>agosto</v>
      </c>
    </row>
    <row r="32" spans="1:3">
      <c r="B32" s="36">
        <f>IF('2024'!B38="","",MONTH('2024'!B38) )</f>
        <v>8</v>
      </c>
      <c r="C32" s="36" t="str" cm="1">
        <f t="array" ref="C32">_xlfn.IFS(B32=1,"gennaio",B32=2,"febbraio",B32=3,"marzo",B32=4,"aprile",B32=5,"maggio",B32=6,"giugno",B32=7,"luglio",B32=8,"agosto",B32=9,"settembre",B32=10,"ottobre",B32=11,"novembre",B32=12,"dicembre")</f>
        <v>agosto</v>
      </c>
    </row>
    <row r="33" spans="2:3">
      <c r="B33" s="36">
        <f>IF('2024'!B39="","",MONTH('2024'!B39) )</f>
        <v>8</v>
      </c>
      <c r="C33" s="36" t="str" cm="1">
        <f t="array" ref="C33">_xlfn.IFS(B33=1,"gennaio",B33=2,"febbraio",B33=3,"marzo",B33=4,"aprile",B33=5,"maggio",B33=6,"giugno",B33=7,"luglio",B33=8,"agosto",B33=9,"settembre",B33=10,"ottobre",B33=11,"novembre",B33=12,"dicembre")</f>
        <v>agosto</v>
      </c>
    </row>
    <row r="34" spans="2:3">
      <c r="B34" s="36">
        <f>IF('2024'!B40="","",MONTH('2024'!B40) )</f>
        <v>8</v>
      </c>
      <c r="C34" s="36" t="str" cm="1">
        <f t="array" ref="C34">_xlfn.IFS(B34=1,"gennaio",B34=2,"febbraio",B34=3,"marzo",B34=4,"aprile",B34=5,"maggio",B34=6,"giugno",B34=7,"luglio",B34=8,"agosto",B34=9,"settembre",B34=10,"ottobre",B34=11,"novembre",B34=12,"dicembre")</f>
        <v>agosto</v>
      </c>
    </row>
    <row r="35" spans="2:3">
      <c r="B35" s="36">
        <f>IF('2024'!B41="","",MONTH('2024'!B41) )</f>
        <v>8</v>
      </c>
      <c r="C35" s="36" t="str" cm="1">
        <f t="array" ref="C35">_xlfn.IFS(B35=1,"gennaio",B35=2,"febbraio",B35=3,"marzo",B35=4,"aprile",B35=5,"maggio",B35=6,"giugno",B35=7,"luglio",B35=8,"agosto",B35=9,"settembre",B35=10,"ottobre",B35=11,"novembre",B35=12,"dicembre")</f>
        <v>agosto</v>
      </c>
    </row>
    <row r="36" spans="2:3">
      <c r="B36" s="36">
        <f>IF('2024'!B42="","",MONTH('2024'!B42) )</f>
        <v>8</v>
      </c>
      <c r="C36" s="36" t="str" cm="1">
        <f t="array" ref="C36">_xlfn.IFS(B36=1,"gennaio",B36=2,"febbraio",B36=3,"marzo",B36=4,"aprile",B36=5,"maggio",B36=6,"giugno",B36=7,"luglio",B36=8,"agosto",B36=9,"settembre",B36=10,"ottobre",B36=11,"novembre",B36=12,"dicembre")</f>
        <v>agosto</v>
      </c>
    </row>
    <row r="37" spans="2:3">
      <c r="B37" s="36">
        <f>IF('2024'!B43="","",MONTH('2024'!B43) )</f>
        <v>8</v>
      </c>
      <c r="C37" s="36" t="str" cm="1">
        <f t="array" ref="C37">_xlfn.IFS(B37=1,"gennaio",B37=2,"febbraio",B37=3,"marzo",B37=4,"aprile",B37=5,"maggio",B37=6,"giugno",B37=7,"luglio",B37=8,"agosto",B37=9,"settembre",B37=10,"ottobre",B37=11,"novembre",B37=12,"dicembre")</f>
        <v>agosto</v>
      </c>
    </row>
    <row r="38" spans="2:3">
      <c r="B38" s="36">
        <f>IF('2024'!B44="","",MONTH('2024'!B44) )</f>
        <v>8</v>
      </c>
      <c r="C38" s="36" t="str" cm="1">
        <f t="array" ref="C38">_xlfn.IFS(B38=1,"gennaio",B38=2,"febbraio",B38=3,"marzo",B38=4,"aprile",B38=5,"maggio",B38=6,"giugno",B38=7,"luglio",B38=8,"agosto",B38=9,"settembre",B38=10,"ottobre",B38=11,"novembre",B38=12,"dicembre")</f>
        <v>agosto</v>
      </c>
    </row>
    <row r="39" spans="2:3">
      <c r="B39" s="36">
        <f>IF('2024'!B45="","",MONTH('2024'!B45) )</f>
        <v>8</v>
      </c>
      <c r="C39" s="36" t="str" cm="1">
        <f t="array" ref="C39">_xlfn.IFS(B39=1,"gennaio",B39=2,"febbraio",B39=3,"marzo",B39=4,"aprile",B39=5,"maggio",B39=6,"giugno",B39=7,"luglio",B39=8,"agosto",B39=9,"settembre",B39=10,"ottobre",B39=11,"novembre",B39=12,"dicembre")</f>
        <v>agosto</v>
      </c>
    </row>
    <row r="40" spans="2:3">
      <c r="B40" s="36">
        <f>IF('2024'!B46="","",MONTH('2024'!B46) )</f>
        <v>9</v>
      </c>
      <c r="C40" s="36" t="str" cm="1">
        <f t="array" ref="C40">_xlfn.IFS(B40=1,"gennaio",B40=2,"febbraio",B40=3,"marzo",B40=4,"aprile",B40=5,"maggio",B40=6,"giugno",B40=7,"luglio",B40=8,"agosto",B40=9,"settembre",B40=10,"ottobre",B40=11,"novembre",B40=12,"dicembre")</f>
        <v>settembre</v>
      </c>
    </row>
    <row r="41" spans="2:3">
      <c r="B41" s="36">
        <f>IF('2024'!B47="","",MONTH('2024'!B47) )</f>
        <v>9</v>
      </c>
      <c r="C41" s="36" t="str" cm="1">
        <f t="array" ref="C41">_xlfn.IFS(B41=1,"gennaio",B41=2,"febbraio",B41=3,"marzo",B41=4,"aprile",B41=5,"maggio",B41=6,"giugno",B41=7,"luglio",B41=8,"agosto",B41=9,"settembre",B41=10,"ottobre",B41=11,"novembre",B41=12,"dicembre")</f>
        <v>settembre</v>
      </c>
    </row>
    <row r="42" spans="2:3">
      <c r="B42" s="36">
        <f>IF('2024'!B48="","",MONTH('2024'!B48) )</f>
        <v>9</v>
      </c>
      <c r="C42" s="36" t="str" cm="1">
        <f t="array" ref="C42">_xlfn.IFS(B42=1,"gennaio",B42=2,"febbraio",B42=3,"marzo",B42=4,"aprile",B42=5,"maggio",B42=6,"giugno",B42=7,"luglio",B42=8,"agosto",B42=9,"settembre",B42=10,"ottobre",B42=11,"novembre",B42=12,"dicembre")</f>
        <v>settembre</v>
      </c>
    </row>
    <row r="43" spans="2:3">
      <c r="B43" s="36">
        <f>IF('2024'!B49="","",MONTH('2024'!B49) )</f>
        <v>9</v>
      </c>
      <c r="C43" s="36" t="str" cm="1">
        <f t="array" ref="C43">_xlfn.IFS(B43=1,"gennaio",B43=2,"febbraio",B43=3,"marzo",B43=4,"aprile",B43=5,"maggio",B43=6,"giugno",B43=7,"luglio",B43=8,"agosto",B43=9,"settembre",B43=10,"ottobre",B43=11,"novembre",B43=12,"dicembre")</f>
        <v>settembre</v>
      </c>
    </row>
    <row r="44" spans="2:3">
      <c r="B44" s="36">
        <f>IF('2024'!B50="","",MONTH('2024'!B50) )</f>
        <v>9</v>
      </c>
      <c r="C44" s="36" t="str" cm="1">
        <f t="array" ref="C44">_xlfn.IFS(B44=1,"gennaio",B44=2,"febbraio",B44=3,"marzo",B44=4,"aprile",B44=5,"maggio",B44=6,"giugno",B44=7,"luglio",B44=8,"agosto",B44=9,"settembre",B44=10,"ottobre",B44=11,"novembre",B44=12,"dicembre")</f>
        <v>settembre</v>
      </c>
    </row>
    <row r="45" spans="2:3">
      <c r="B45" s="36">
        <f>IF('2024'!B51="","",MONTH('2024'!B51) )</f>
        <v>9</v>
      </c>
      <c r="C45" s="36" t="str" cm="1">
        <f t="array" ref="C45">_xlfn.IFS(B45=1,"gennaio",B45=2,"febbraio",B45=3,"marzo",B45=4,"aprile",B45=5,"maggio",B45=6,"giugno",B45=7,"luglio",B45=8,"agosto",B45=9,"settembre",B45=10,"ottobre",B45=11,"novembre",B45=12,"dicembre")</f>
        <v>settembre</v>
      </c>
    </row>
    <row r="46" spans="2:3">
      <c r="B46" s="36">
        <f>IF('2024'!B52="","",MONTH('2024'!B52) )</f>
        <v>9</v>
      </c>
      <c r="C46" s="36" t="str" cm="1">
        <f t="array" ref="C46">_xlfn.IFS(B46=1,"gennaio",B46=2,"febbraio",B46=3,"marzo",B46=4,"aprile",B46=5,"maggio",B46=6,"giugno",B46=7,"luglio",B46=8,"agosto",B46=9,"settembre",B46=10,"ottobre",B46=11,"novembre",B46=12,"dicembre")</f>
        <v>settembre</v>
      </c>
    </row>
    <row r="47" spans="2:3">
      <c r="B47" s="36">
        <f>IF('2024'!B53="","",MONTH('2024'!B53) )</f>
        <v>9</v>
      </c>
      <c r="C47" s="36" t="str" cm="1">
        <f t="array" ref="C47">_xlfn.IFS(B47=1,"gennaio",B47=2,"febbraio",B47=3,"marzo",B47=4,"aprile",B47=5,"maggio",B47=6,"giugno",B47=7,"luglio",B47=8,"agosto",B47=9,"settembre",B47=10,"ottobre",B47=11,"novembre",B47=12,"dicembre")</f>
        <v>settembre</v>
      </c>
    </row>
    <row r="48" spans="2:3">
      <c r="B48" s="36">
        <f>IF('2024'!B54="","",MONTH('2024'!B54) )</f>
        <v>9</v>
      </c>
      <c r="C48" s="36" t="str" cm="1">
        <f t="array" ref="C48">_xlfn.IFS(B48=1,"gennaio",B48=2,"febbraio",B48=3,"marzo",B48=4,"aprile",B48=5,"maggio",B48=6,"giugno",B48=7,"luglio",B48=8,"agosto",B48=9,"settembre",B48=10,"ottobre",B48=11,"novembre",B48=12,"dicembre")</f>
        <v>settembre</v>
      </c>
    </row>
    <row r="49" spans="2:3">
      <c r="B49" s="36">
        <f>IF('2024'!B55="","",MONTH('2024'!B55) )</f>
        <v>9</v>
      </c>
      <c r="C49" s="36" t="str" cm="1">
        <f t="array" ref="C49">_xlfn.IFS(B49=1,"gennaio",B49=2,"febbraio",B49=3,"marzo",B49=4,"aprile",B49=5,"maggio",B49=6,"giugno",B49=7,"luglio",B49=8,"agosto",B49=9,"settembre",B49=10,"ottobre",B49=11,"novembre",B49=12,"dicembre")</f>
        <v>settembre</v>
      </c>
    </row>
    <row r="50" spans="2:3">
      <c r="B50" s="36">
        <f>IF('2024'!B56="","",MONTH('2024'!B56) )</f>
        <v>10</v>
      </c>
      <c r="C50" s="36" t="str" cm="1">
        <f t="array" ref="C50">_xlfn.IFS(B50=1,"gennaio",B50=2,"febbraio",B50=3,"marzo",B50=4,"aprile",B50=5,"maggio",B50=6,"giugno",B50=7,"luglio",B50=8,"agosto",B50=9,"settembre",B50=10,"ottobre",B50=11,"novembre",B50=12,"dicembre")</f>
        <v>ottobre</v>
      </c>
    </row>
    <row r="51" spans="2:3">
      <c r="B51" s="36">
        <f>IF('2024'!B57="","",MONTH('2024'!B57) )</f>
        <v>10</v>
      </c>
      <c r="C51" s="36" t="str" cm="1">
        <f t="array" ref="C51">_xlfn.IFS(B51=1,"gennaio",B51=2,"febbraio",B51=3,"marzo",B51=4,"aprile",B51=5,"maggio",B51=6,"giugno",B51=7,"luglio",B51=8,"agosto",B51=9,"settembre",B51=10,"ottobre",B51=11,"novembre",B51=12,"dicembre")</f>
        <v>ottobre</v>
      </c>
    </row>
    <row r="52" spans="2:3">
      <c r="B52" s="36">
        <f>IF('2024'!B58="","",MONTH('2024'!B58) )</f>
        <v>10</v>
      </c>
      <c r="C52" s="36" t="str" cm="1">
        <f t="array" ref="C52">_xlfn.IFS(B52=1,"gennaio",B52=2,"febbraio",B52=3,"marzo",B52=4,"aprile",B52=5,"maggio",B52=6,"giugno",B52=7,"luglio",B52=8,"agosto",B52=9,"settembre",B52=10,"ottobre",B52=11,"novembre",B52=12,"dicembre")</f>
        <v>ottobre</v>
      </c>
    </row>
    <row r="53" spans="2:3">
      <c r="B53" s="36">
        <f>IF('2024'!B59="","",MONTH('2024'!B59) )</f>
        <v>10</v>
      </c>
      <c r="C53" s="36" t="str" cm="1">
        <f t="array" ref="C53">_xlfn.IFS(B53=1,"gennaio",B53=2,"febbraio",B53=3,"marzo",B53=4,"aprile",B53=5,"maggio",B53=6,"giugno",B53=7,"luglio",B53=8,"agosto",B53=9,"settembre",B53=10,"ottobre",B53=11,"novembre",B53=12,"dicembre")</f>
        <v>ottobre</v>
      </c>
    </row>
    <row r="54" spans="2:3">
      <c r="B54" s="36">
        <f>IF('2024'!B60="","",MONTH('2024'!B60) )</f>
        <v>11</v>
      </c>
      <c r="C54" s="36" t="str" cm="1">
        <f t="array" ref="C54">_xlfn.IFS(B54=1,"gennaio",B54=2,"febbraio",B54=3,"marzo",B54=4,"aprile",B54=5,"maggio",B54=6,"giugno",B54=7,"luglio",B54=8,"agosto",B54=9,"settembre",B54=10,"ottobre",B54=11,"novembre",B54=12,"dicembre",B54="","")</f>
        <v>novembre</v>
      </c>
    </row>
    <row r="55" spans="2:3">
      <c r="B55" s="36">
        <f>IF('2024'!B61="","",MONTH('2024'!B61) )</f>
        <v>11</v>
      </c>
      <c r="C55" s="36" t="str" cm="1">
        <f t="array" ref="C55">_xlfn.IFS(B55=1,"gennaio",B55=2,"febbraio",B55=3,"marzo",B55=4,"aprile",B55=5,"maggio",B55=6,"giugno",B55=7,"luglio",B55=8,"agosto",B55=9,"settembre",B55=10,"ottobre",B55=11,"novembre",B55=12,"dicembre",B55="","")</f>
        <v>novembre</v>
      </c>
    </row>
    <row r="56" spans="2:3">
      <c r="B56" s="36">
        <f>IF('2024'!B62="","",MONTH('2024'!B62) )</f>
        <v>11</v>
      </c>
      <c r="C56" s="36" t="str" cm="1">
        <f t="array" ref="C56">_xlfn.IFS(B56=1,"gennaio",B56=2,"febbraio",B56=3,"marzo",B56=4,"aprile",B56=5,"maggio",B56=6,"giugno",B56=7,"luglio",B56=8,"agosto",B56=9,"settembre",B56=10,"ottobre",B56=11,"novembre",B56=12,"dicembre",B56="","")</f>
        <v>novembre</v>
      </c>
    </row>
    <row r="57" spans="2:3">
      <c r="B57" s="36">
        <f>IF('2024'!B63="","",MONTH('2024'!B63) )</f>
        <v>12</v>
      </c>
      <c r="C57" s="36" t="str" cm="1">
        <f t="array" ref="C57">_xlfn.IFS(B57=1,"gennaio",B57=2,"febbraio",B57=3,"marzo",B57=4,"aprile",B57=5,"maggio",B57=6,"giugno",B57=7,"luglio",B57=8,"agosto",B57=9,"settembre",B57=10,"ottobre",B57=11,"novembre",B57=12,"dicembre",B57="","")</f>
        <v>dicembre</v>
      </c>
    </row>
    <row r="58" spans="2:3">
      <c r="B58" s="36">
        <f>IF('2024'!B64="","",MONTH('2024'!B64) )</f>
        <v>12</v>
      </c>
      <c r="C58" s="36" t="str" cm="1">
        <f t="array" ref="C58">_xlfn.IFS(B58=1,"gennaio",B58=2,"febbraio",B58=3,"marzo",B58=4,"aprile",B58=5,"maggio",B58=6,"giugno",B58=7,"luglio",B58=8,"agosto",B58=9,"settembre",B58=10,"ottobre",B58=11,"novembre",B58=12,"dicembre",B58="","")</f>
        <v>dicembre</v>
      </c>
    </row>
    <row r="59" spans="2:3">
      <c r="B59" s="36">
        <f>IF('2024'!B65="","",MONTH('2024'!B65) )</f>
        <v>12</v>
      </c>
      <c r="C59" s="36" t="str" cm="1">
        <f t="array" ref="C59">_xlfn.IFS(B59=1,"gennaio",B59=2,"febbraio",B59=3,"marzo",B59=4,"aprile",B59=5,"maggio",B59=6,"giugno",B59=7,"luglio",B59=8,"agosto",B59=9,"settembre",B59=10,"ottobre",B59=11,"novembre",B59=12,"dicembre",B59="","")</f>
        <v>dicembre</v>
      </c>
    </row>
    <row r="60" spans="2:3">
      <c r="B60" s="36">
        <f>IF('2024'!B66="","",MONTH('2024'!B66) )</f>
        <v>12</v>
      </c>
      <c r="C60" s="36" t="str" cm="1">
        <f t="array" ref="C60">_xlfn.IFS(B60=1,"gennaio",B60=2,"febbraio",B60=3,"marzo",B60=4,"aprile",B60=5,"maggio",B60=6,"giugno",B60=7,"luglio",B60=8,"agosto",B60=9,"settembre",B60=10,"ottobre",B60=11,"novembre",B60=12,"dicembre",B60="","")</f>
        <v>dicembre</v>
      </c>
    </row>
    <row r="61" spans="2:3">
      <c r="B61" s="36">
        <f>IF('2024'!B67="","",MONTH('2024'!B67) )</f>
        <v>12</v>
      </c>
      <c r="C61" s="36" t="str" cm="1">
        <f t="array" ref="C61">_xlfn.IFS(B61=1,"gennaio",B61=2,"febbraio",B61=3,"marzo",B61=4,"aprile",B61=5,"maggio",B61=6,"giugno",B61=7,"luglio",B61=8,"agosto",B61=9,"settembre",B61=10,"ottobre",B61=11,"novembre",B61=12,"dicembre",B61="","")</f>
        <v>dicembre</v>
      </c>
    </row>
    <row r="62" spans="2:3">
      <c r="B62" s="36">
        <f>IF('2024'!B68="","",MONTH('2024'!B68) )</f>
        <v>12</v>
      </c>
      <c r="C62" s="36" t="str" cm="1">
        <f t="array" ref="C62">_xlfn.IFS(B62=1,"gennaio",B62=2,"febbraio",B62=3,"marzo",B62=4,"aprile",B62=5,"maggio",B62=6,"giugno",B62=7,"luglio",B62=8,"agosto",B62=9,"settembre",B62=10,"ottobre",B62=11,"novembre",B62=12,"dicembre",B62="","")</f>
        <v>dicembre</v>
      </c>
    </row>
    <row r="63" spans="2:3">
      <c r="B63" s="36">
        <f>IF('2024'!B69="","",MONTH('2024'!B69) )</f>
        <v>12</v>
      </c>
      <c r="C63" s="36" t="str" cm="1">
        <f t="array" ref="C63">_xlfn.IFS(B63=1,"gennaio",B63=2,"febbraio",B63=3,"marzo",B63=4,"aprile",B63=5,"maggio",B63=6,"giugno",B63=7,"luglio",B63=8,"agosto",B63=9,"settembre",B63=10,"ottobre",B63=11,"novembre",B63=12,"dicembre",B63="","")</f>
        <v>dicembre</v>
      </c>
    </row>
    <row r="64" spans="2:3">
      <c r="B64" s="36">
        <f>IF('2024'!B70="","",MONTH('2024'!B70) )</f>
        <v>12</v>
      </c>
      <c r="C64" s="36" t="str" cm="1">
        <f t="array" ref="C64">_xlfn.IFS(B64=1,"gennaio",B64=2,"febbraio",B64=3,"marzo",B64=4,"aprile",B64=5,"maggio",B64=6,"giugno",B64=7,"luglio",B64=8,"agosto",B64=9,"settembre",B64=10,"ottobre",B64=11,"novembre",B64=12,"dicembre",B64="","")</f>
        <v>dicembre</v>
      </c>
    </row>
    <row r="65" spans="2:3">
      <c r="B65" s="36" t="str">
        <f>IF('2024'!B71="","",MONTH('2024'!B71) )</f>
        <v/>
      </c>
      <c r="C65" s="36" t="str" cm="1">
        <f t="array" ref="C65">_xlfn.IFS(B65=1,"gennaio",B65=2,"febbraio",B65=3,"marzo",B65=4,"aprile",B65=5,"maggio",B65=6,"giugno",B65=7,"luglio",B65=8,"agosto",B65=9,"settembre",B65=10,"ottobre",B65=11,"novembre",B65=12,"dicembre",B65="","")</f>
        <v/>
      </c>
    </row>
    <row r="66" spans="2:3">
      <c r="B66" s="36" t="str">
        <f>IF('2024'!B72="","",MONTH('2024'!B72) )</f>
        <v/>
      </c>
      <c r="C66" s="36" t="str" cm="1">
        <f t="array" ref="C66">_xlfn.IFS(B66=1,"gennaio",B66=2,"febbraio",B66=3,"marzo",B66=4,"aprile",B66=5,"maggio",B66=6,"giugno",B66=7,"luglio",B66=8,"agosto",B66=9,"settembre",B66=10,"ottobre",B66=11,"novembre",B66=12,"dicembre",B66="","")</f>
        <v/>
      </c>
    </row>
    <row r="67" spans="2:3">
      <c r="B67" s="36" t="str">
        <f>IF('2024'!B73="","",MONTH('2024'!B73) )</f>
        <v/>
      </c>
      <c r="C67" s="36" t="str" cm="1">
        <f t="array" ref="C67">_xlfn.IFS(B67=1,"gennaio",B67=2,"febbraio",B67=3,"marzo",B67=4,"aprile",B67=5,"maggio",B67=6,"giugno",B67=7,"luglio",B67=8,"agosto",B67=9,"settembre",B67=10,"ottobre",B67=11,"novembre",B67=12,"dicembre",B67="","")</f>
        <v/>
      </c>
    </row>
    <row r="68" spans="2:3">
      <c r="B68" s="36" t="str">
        <f>IF('2024'!B74="","",MONTH('2024'!B74) )</f>
        <v/>
      </c>
      <c r="C68" s="36" t="str" cm="1">
        <f t="array" ref="C68">_xlfn.IFS(B68=1,"gennaio",B68=2,"febbraio",B68=3,"marzo",B68=4,"aprile",B68=5,"maggio",B68=6,"giugno",B68=7,"luglio",B68=8,"agosto",B68=9,"settembre",B68=10,"ottobre",B68=11,"novembre",B68=12,"dicembre",B68="","")</f>
        <v/>
      </c>
    </row>
    <row r="69" spans="2:3">
      <c r="B69" s="36" t="str">
        <f>IF('2024'!B75="","",MONTH('2024'!B75) )</f>
        <v/>
      </c>
      <c r="C69" s="36" t="str" cm="1">
        <f t="array" ref="C69">_xlfn.IFS(B69=1,"gennaio",B69=2,"febbraio",B69=3,"marzo",B69=4,"aprile",B69=5,"maggio",B69=6,"giugno",B69=7,"luglio",B69=8,"agosto",B69=9,"settembre",B69=10,"ottobre",B69=11,"novembre",B69=12,"dicembre",B69="","")</f>
        <v/>
      </c>
    </row>
    <row r="70" spans="2:3">
      <c r="B70" s="36" t="str">
        <f>IF('2024'!B76="","",MONTH('2024'!B76) )</f>
        <v/>
      </c>
      <c r="C70" s="36" t="str" cm="1">
        <f t="array" ref="C70">_xlfn.IFS(B70=1,"gennaio",B70=2,"febbraio",B70=3,"marzo",B70=4,"aprile",B70=5,"maggio",B70=6,"giugno",B70=7,"luglio",B70=8,"agosto",B70=9,"settembre",B70=10,"ottobre",B70=11,"novembre",B70=12,"dicembre",B70="","")</f>
        <v/>
      </c>
    </row>
    <row r="71" spans="2:3">
      <c r="B71" s="36" t="str">
        <f>IF('2024'!B77="","",MONTH('2024'!B77) )</f>
        <v/>
      </c>
      <c r="C71" s="36" t="str" cm="1">
        <f t="array" ref="C71">_xlfn.IFS(B71=1,"gennaio",B71=2,"febbraio",B71=3,"marzo",B71=4,"aprile",B71=5,"maggio",B71=6,"giugno",B71=7,"luglio",B71=8,"agosto",B71=9,"settembre",B71=10,"ottobre",B71=11,"novembre",B71=12,"dicembre",B71="","")</f>
        <v/>
      </c>
    </row>
    <row r="72" spans="2:3">
      <c r="B72" s="36" t="str">
        <f>IF('2024'!B78="","",MONTH('2024'!B78) )</f>
        <v/>
      </c>
      <c r="C72" s="36" t="str" cm="1">
        <f t="array" ref="C72">_xlfn.IFS(B72=1,"gennaio",B72=2,"febbraio",B72=3,"marzo",B72=4,"aprile",B72=5,"maggio",B72=6,"giugno",B72=7,"luglio",B72=8,"agosto",B72=9,"settembre",B72=10,"ottobre",B72=11,"novembre",B72=12,"dicembre",B72="","")</f>
        <v/>
      </c>
    </row>
    <row r="73" spans="2:3">
      <c r="B73" s="36" t="str">
        <f>IF('2024'!B79="","",MONTH('2024'!B79) )</f>
        <v/>
      </c>
      <c r="C73" s="36" t="str" cm="1">
        <f t="array" ref="C73">_xlfn.IFS(B73=1,"gennaio",B73=2,"febbraio",B73=3,"marzo",B73=4,"aprile",B73=5,"maggio",B73=6,"giugno",B73=7,"luglio",B73=8,"agosto",B73=9,"settembre",B73=10,"ottobre",B73=11,"novembre",B73=12,"dicembre",B73="","")</f>
        <v/>
      </c>
    </row>
    <row r="74" spans="2:3">
      <c r="B74" s="36" t="str">
        <f>IF('2024'!B80="","",MONTH('2024'!B80) )</f>
        <v/>
      </c>
      <c r="C74" s="36" t="str" cm="1">
        <f t="array" ref="C74">_xlfn.IFS(B74=1,"gennaio",B74=2,"febbraio",B74=3,"marzo",B74=4,"aprile",B74=5,"maggio",B74=6,"giugno",B74=7,"luglio",B74=8,"agosto",B74=9,"settembre",B74=10,"ottobre",B74=11,"novembre",B74=12,"dicembre",B74="","")</f>
        <v/>
      </c>
    </row>
    <row r="75" spans="2:3">
      <c r="B75" s="36" t="str">
        <f>IF('2024'!B81="","",MONTH('2024'!B81) )</f>
        <v/>
      </c>
      <c r="C75" s="36" t="str" cm="1">
        <f t="array" ref="C75">_xlfn.IFS(B75=1,"gennaio",B75=2,"febbraio",B75=3,"marzo",B75=4,"aprile",B75=5,"maggio",B75=6,"giugno",B75=7,"luglio",B75=8,"agosto",B75=9,"settembre",B75=10,"ottobre",B75=11,"novembre",B75=12,"dicembre",B75="","")</f>
        <v/>
      </c>
    </row>
    <row r="76" spans="2:3">
      <c r="B76" s="36" t="str">
        <f>IF('2024'!B82="","",MONTH('2024'!B82) )</f>
        <v/>
      </c>
      <c r="C76" s="36" t="str" cm="1">
        <f t="array" ref="C76">_xlfn.IFS(B76=1,"gennaio",B76=2,"febbraio",B76=3,"marzo",B76=4,"aprile",B76=5,"maggio",B76=6,"giugno",B76=7,"luglio",B76=8,"agosto",B76=9,"settembre",B76=10,"ottobre",B76=11,"novembre",B76=12,"dicembre",B76="","")</f>
        <v/>
      </c>
    </row>
    <row r="77" spans="2:3">
      <c r="B77" s="36" t="str">
        <f>IF('2024'!B83="","",MONTH('2024'!B83) )</f>
        <v/>
      </c>
      <c r="C77" s="36" t="str" cm="1">
        <f t="array" ref="C77">_xlfn.IFS(B77=1,"gennaio",B77=2,"febbraio",B77=3,"marzo",B77=4,"aprile",B77=5,"maggio",B77=6,"giugno",B77=7,"luglio",B77=8,"agosto",B77=9,"settembre",B77=10,"ottobre",B77=11,"novembre",B77=12,"dicembre",B77="","")</f>
        <v/>
      </c>
    </row>
    <row r="78" spans="2:3">
      <c r="B78" s="36" t="str">
        <f>IF('2024'!B84="","",MONTH('2024'!B84) )</f>
        <v/>
      </c>
      <c r="C78" s="36" t="str" cm="1">
        <f t="array" ref="C78">_xlfn.IFS(B78=1,"gennaio",B78=2,"febbraio",B78=3,"marzo",B78=4,"aprile",B78=5,"maggio",B78=6,"giugno",B78=7,"luglio",B78=8,"agosto",B78=9,"settembre",B78=10,"ottobre",B78=11,"novembre",B78=12,"dicembre",B78="","")</f>
        <v/>
      </c>
    </row>
    <row r="79" spans="2:3">
      <c r="B79" s="36" t="str">
        <f>IF('2024'!B85="","",MONTH('2024'!B85) )</f>
        <v/>
      </c>
      <c r="C79" s="36" t="str" cm="1">
        <f t="array" ref="C79">_xlfn.IFS(B79=1,"gennaio",B79=2,"febbraio",B79=3,"marzo",B79=4,"aprile",B79=5,"maggio",B79=6,"giugno",B79=7,"luglio",B79=8,"agosto",B79=9,"settembre",B79=10,"ottobre",B79=11,"novembre",B79=12,"dicembre",B79="","")</f>
        <v/>
      </c>
    </row>
    <row r="80" spans="2:3">
      <c r="B80" s="36" t="str">
        <f>IF('2024'!B86="","",MONTH('2024'!B86) )</f>
        <v/>
      </c>
      <c r="C80" s="36" t="str" cm="1">
        <f t="array" ref="C80">_xlfn.IFS(B80=1,"gennaio",B80=2,"febbraio",B80=3,"marzo",B80=4,"aprile",B80=5,"maggio",B80=6,"giugno",B80=7,"luglio",B80=8,"agosto",B80=9,"settembre",B80=10,"ottobre",B80=11,"novembre",B80=12,"dicembre",B80="","")</f>
        <v/>
      </c>
    </row>
    <row r="81" spans="2:3">
      <c r="B81" s="36" t="str">
        <f>IF('2024'!B87="","",MONTH('2024'!B87) )</f>
        <v/>
      </c>
      <c r="C81" s="36" t="str" cm="1">
        <f t="array" ref="C81">_xlfn.IFS(B81=1,"gennaio",B81=2,"febbraio",B81=3,"marzo",B81=4,"aprile",B81=5,"maggio",B81=6,"giugno",B81=7,"luglio",B81=8,"agosto",B81=9,"settembre",B81=10,"ottobre",B81=11,"novembre",B81=12,"dicembre",B81="","")</f>
        <v/>
      </c>
    </row>
    <row r="82" spans="2:3">
      <c r="B82" s="36" t="str">
        <f>IF('2024'!B88="","",MONTH('2024'!B88) )</f>
        <v/>
      </c>
      <c r="C82" s="36" t="str" cm="1">
        <f t="array" ref="C82">_xlfn.IFS(B82=1,"gennaio",B82=2,"febbraio",B82=3,"marzo",B82=4,"aprile",B82=5,"maggio",B82=6,"giugno",B82=7,"luglio",B82=8,"agosto",B82=9,"settembre",B82=10,"ottobre",B82=11,"novembre",B82=12,"dicembre",B82="","")</f>
        <v/>
      </c>
    </row>
    <row r="83" spans="2:3">
      <c r="B83" s="36" t="str">
        <f>IF('2024'!B89="","",MONTH('2024'!B89) )</f>
        <v/>
      </c>
      <c r="C83" s="36" t="str" cm="1">
        <f t="array" ref="C83">_xlfn.IFS(B83=1,"gennaio",B83=2,"febbraio",B83=3,"marzo",B83=4,"aprile",B83=5,"maggio",B83=6,"giugno",B83=7,"luglio",B83=8,"agosto",B83=9,"settembre",B83=10,"ottobre",B83=11,"novembre",B83=12,"dicembre",B83="","")</f>
        <v/>
      </c>
    </row>
    <row r="84" spans="2:3">
      <c r="B84" s="36" t="str">
        <f>IF('2024'!B90="","",MONTH('2024'!B90) )</f>
        <v/>
      </c>
      <c r="C84" s="36" t="str" cm="1">
        <f t="array" ref="C84">_xlfn.IFS(B84=1,"gennaio",B84=2,"febbraio",B84=3,"marzo",B84=4,"aprile",B84=5,"maggio",B84=6,"giugno",B84=7,"luglio",B84=8,"agosto",B84=9,"settembre",B84=10,"ottobre",B84=11,"novembre",B84=12,"dicembre",B84="","")</f>
        <v/>
      </c>
    </row>
    <row r="85" spans="2:3">
      <c r="B85" s="36" t="str">
        <f>IF('2024'!B91="","",MONTH('2024'!B91) )</f>
        <v/>
      </c>
      <c r="C85" s="36" t="str" cm="1">
        <f t="array" ref="C85">_xlfn.IFS(B85=1,"gennaio",B85=2,"febbraio",B85=3,"marzo",B85=4,"aprile",B85=5,"maggio",B85=6,"giugno",B85=7,"luglio",B85=8,"agosto",B85=9,"settembre",B85=10,"ottobre",B85=11,"novembre",B85=12,"dicembre",B85="","")</f>
        <v/>
      </c>
    </row>
    <row r="86" spans="2:3">
      <c r="B86" s="36" t="str">
        <f>IF('2024'!B92="","",MONTH('2024'!B92) )</f>
        <v/>
      </c>
      <c r="C86" s="36" t="str" cm="1">
        <f t="array" ref="C86">_xlfn.IFS(B86=1,"gennaio",B86=2,"febbraio",B86=3,"marzo",B86=4,"aprile",B86=5,"maggio",B86=6,"giugno",B86=7,"luglio",B86=8,"agosto",B86=9,"settembre",B86=10,"ottobre",B86=11,"novembre",B86=12,"dicembre",B86="","")</f>
        <v/>
      </c>
    </row>
    <row r="87" spans="2:3">
      <c r="B87" s="36" t="str">
        <f>IF('2024'!B93="","",MONTH('2024'!B93) )</f>
        <v/>
      </c>
      <c r="C87" s="36" t="str" cm="1">
        <f t="array" ref="C87">_xlfn.IFS(B87=1,"gennaio",B87=2,"febbraio",B87=3,"marzo",B87=4,"aprile",B87=5,"maggio",B87=6,"giugno",B87=7,"luglio",B87=8,"agosto",B87=9,"settembre",B87=10,"ottobre",B87=11,"novembre",B87=12,"dicembre",B87="","")</f>
        <v/>
      </c>
    </row>
    <row r="88" spans="2:3">
      <c r="B88" s="36" t="str">
        <f>IF('2024'!B94="","",MONTH('2024'!B94) )</f>
        <v/>
      </c>
      <c r="C88" s="36" t="str" cm="1">
        <f t="array" ref="C88">_xlfn.IFS(B88=1,"gennaio",B88=2,"febbraio",B88=3,"marzo",B88=4,"aprile",B88=5,"maggio",B88=6,"giugno",B88=7,"luglio",B88=8,"agosto",B88=9,"settembre",B88=10,"ottobre",B88=11,"novembre",B88=12,"dicembre",B88="","")</f>
        <v/>
      </c>
    </row>
    <row r="89" spans="2:3">
      <c r="B89" s="36" t="str">
        <f>IF('2024'!B95="","",MONTH('2024'!B95) )</f>
        <v/>
      </c>
      <c r="C89" s="36" t="str" cm="1">
        <f t="array" ref="C89">_xlfn.IFS(B89=1,"gennaio",B89=2,"febbraio",B89=3,"marzo",B89=4,"aprile",B89=5,"maggio",B89=6,"giugno",B89=7,"luglio",B89=8,"agosto",B89=9,"settembre",B89=10,"ottobre",B89=11,"novembre",B89=12,"dicembre",B89="","")</f>
        <v/>
      </c>
    </row>
    <row r="90" spans="2:3">
      <c r="B90" s="36" t="str">
        <f>IF('2024'!B96="","",MONTH('2024'!B96) )</f>
        <v/>
      </c>
      <c r="C90" s="36" t="str" cm="1">
        <f t="array" ref="C90">_xlfn.IFS(B90=1,"gennaio",B90=2,"febbraio",B90=3,"marzo",B90=4,"aprile",B90=5,"maggio",B90=6,"giugno",B90=7,"luglio",B90=8,"agosto",B90=9,"settembre",B90=10,"ottobre",B90=11,"novembre",B90=12,"dicembre",B90="","")</f>
        <v/>
      </c>
    </row>
    <row r="91" spans="2:3">
      <c r="B91" s="36" t="str">
        <f>IF('2024'!B97="","",MONTH('2024'!B97) )</f>
        <v/>
      </c>
      <c r="C91" s="36" t="str" cm="1">
        <f t="array" ref="C91">_xlfn.IFS(B91=1,"gennaio",B91=2,"febbraio",B91=3,"marzo",B91=4,"aprile",B91=5,"maggio",B91=6,"giugno",B91=7,"luglio",B91=8,"agosto",B91=9,"settembre",B91=10,"ottobre",B91=11,"novembre",B91=12,"dicembre",B91="","")</f>
        <v/>
      </c>
    </row>
    <row r="92" spans="2:3">
      <c r="B92" s="36" t="str">
        <f>IF('2024'!B98="","",MONTH('2024'!B98) )</f>
        <v/>
      </c>
      <c r="C92" s="36" t="str" cm="1">
        <f t="array" ref="C92">_xlfn.IFS(B92=1,"gennaio",B92=2,"febbraio",B92=3,"marzo",B92=4,"aprile",B92=5,"maggio",B92=6,"giugno",B92=7,"luglio",B92=8,"agosto",B92=9,"settembre",B92=10,"ottobre",B92=11,"novembre",B92=12,"dicembre",B92="","")</f>
        <v/>
      </c>
    </row>
    <row r="93" spans="2:3">
      <c r="B93" s="36" t="str">
        <f>IF('2024'!B99="","",MONTH('2024'!B99) )</f>
        <v/>
      </c>
      <c r="C93" s="36" t="str" cm="1">
        <f t="array" ref="C93">_xlfn.IFS(B93=1,"gennaio",B93=2,"febbraio",B93=3,"marzo",B93=4,"aprile",B93=5,"maggio",B93=6,"giugno",B93=7,"luglio",B93=8,"agosto",B93=9,"settembre",B93=10,"ottobre",B93=11,"novembre",B93=12,"dicembre",B93="","")</f>
        <v/>
      </c>
    </row>
    <row r="94" spans="2:3">
      <c r="B94" s="36" t="str">
        <f>IF('2024'!B100="","",MONTH('2024'!B100) )</f>
        <v/>
      </c>
      <c r="C94" s="36" t="str" cm="1">
        <f t="array" ref="C94">_xlfn.IFS(B94=1,"gennaio",B94=2,"febbraio",B94=3,"marzo",B94=4,"aprile",B94=5,"maggio",B94=6,"giugno",B94=7,"luglio",B94=8,"agosto",B94=9,"settembre",B94=10,"ottobre",B94=11,"novembre",B94=12,"dicembre",B94="","")</f>
        <v/>
      </c>
    </row>
    <row r="95" spans="2:3">
      <c r="B95" s="36" t="str">
        <f>IF('2024'!B101="","",MONTH('2024'!B101) )</f>
        <v/>
      </c>
      <c r="C95" s="36" t="str" cm="1">
        <f t="array" ref="C95">_xlfn.IFS(B95=1,"gennaio",B95=2,"febbraio",B95=3,"marzo",B95=4,"aprile",B95=5,"maggio",B95=6,"giugno",B95=7,"luglio",B95=8,"agosto",B95=9,"settembre",B95=10,"ottobre",B95=11,"novembre",B95=12,"dicembre",B95="","")</f>
        <v/>
      </c>
    </row>
    <row r="96" spans="2:3">
      <c r="B96" s="36" t="str">
        <f>IF('2024'!B102="","",MONTH('2024'!B102) )</f>
        <v/>
      </c>
      <c r="C96" s="36" t="str" cm="1">
        <f t="array" ref="C96">_xlfn.IFS(B96=1,"gennaio",B96=2,"febbraio",B96=3,"marzo",B96=4,"aprile",B96=5,"maggio",B96=6,"giugno",B96=7,"luglio",B96=8,"agosto",B96=9,"settembre",B96=10,"ottobre",B96=11,"novembre",B96=12,"dicembre",B96="","")</f>
        <v/>
      </c>
    </row>
    <row r="97" spans="2:3">
      <c r="B97" s="36" t="str">
        <f>IF('2024'!B103="","",MONTH('2024'!B103) )</f>
        <v/>
      </c>
      <c r="C97" s="36" t="str" cm="1">
        <f t="array" ref="C97">_xlfn.IFS(B97=1,"gennaio",B97=2,"febbraio",B97=3,"marzo",B97=4,"aprile",B97=5,"maggio",B97=6,"giugno",B97=7,"luglio",B97=8,"agosto",B97=9,"settembre",B97=10,"ottobre",B97=11,"novembre",B97=12,"dicembre",B97="","")</f>
        <v/>
      </c>
    </row>
    <row r="98" spans="2:3">
      <c r="B98" s="36" t="str">
        <f>IF('2024'!B104="","",MONTH('2024'!B104) )</f>
        <v/>
      </c>
      <c r="C98" s="36" t="str" cm="1">
        <f t="array" ref="C98">_xlfn.IFS(B98=1,"gennaio",B98=2,"febbraio",B98=3,"marzo",B98=4,"aprile",B98=5,"maggio",B98=6,"giugno",B98=7,"luglio",B98=8,"agosto",B98=9,"settembre",B98=10,"ottobre",B98=11,"novembre",B98=12,"dicembre",B98="","")</f>
        <v/>
      </c>
    </row>
    <row r="99" spans="2:3">
      <c r="B99" s="36" t="str">
        <f>IF('2024'!B105="","",MONTH('2024'!B105) )</f>
        <v/>
      </c>
      <c r="C99" s="36" t="str" cm="1">
        <f t="array" ref="C99">_xlfn.IFS(B99=1,"gennaio",B99=2,"febbraio",B99=3,"marzo",B99=4,"aprile",B99=5,"maggio",B99=6,"giugno",B99=7,"luglio",B99=8,"agosto",B99=9,"settembre",B99=10,"ottobre",B99=11,"novembre",B99=12,"dicembre",B99="","")</f>
        <v/>
      </c>
    </row>
    <row r="100" spans="2:3">
      <c r="B100" s="36" t="str">
        <f>IF('2024'!B106="","",MONTH('2024'!B106) )</f>
        <v/>
      </c>
      <c r="C100" s="36" t="str" cm="1">
        <f t="array" ref="C100">_xlfn.IFS(B100=1,"gennaio",B100=2,"febbraio",B100=3,"marzo",B100=4,"aprile",B100=5,"maggio",B100=6,"giugno",B100=7,"luglio",B100=8,"agosto",B100=9,"settembre",B100=10,"ottobre",B100=11,"novembre",B100=12,"dicembre",B100="","")</f>
        <v/>
      </c>
    </row>
  </sheetData>
  <phoneticPr fontId="21" type="noConversion"/>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476D9-3319-420C-9ACD-74C363B028C6}">
  <dimension ref="A1:G46"/>
  <sheetViews>
    <sheetView workbookViewId="0">
      <selection sqref="A1:XFD1"/>
    </sheetView>
  </sheetViews>
  <sheetFormatPr defaultColWidth="9.08984375" defaultRowHeight="12.5"/>
  <cols>
    <col min="1" max="1" width="33.1796875" style="36" bestFit="1" customWidth="1"/>
    <col min="2" max="2" width="20.1796875" style="36" bestFit="1" customWidth="1"/>
    <col min="3" max="3" width="13.36328125" style="36" bestFit="1" customWidth="1"/>
    <col min="4" max="4" width="18.1796875" style="36" bestFit="1" customWidth="1"/>
    <col min="5" max="5" width="11.36328125" style="36" bestFit="1" customWidth="1"/>
    <col min="6" max="6" width="7.08984375" style="36" bestFit="1" customWidth="1"/>
    <col min="7" max="7" width="17.6328125" style="36" bestFit="1" customWidth="1"/>
    <col min="8" max="16384" width="9.08984375" style="36"/>
  </cols>
  <sheetData>
    <row r="1" spans="1:2">
      <c r="A1" s="36" t="s">
        <v>117</v>
      </c>
      <c r="B1" s="36" t="s">
        <v>212</v>
      </c>
    </row>
    <row r="2" spans="1:2">
      <c r="A2" s="45" t="s">
        <v>175</v>
      </c>
      <c r="B2" s="36">
        <v>1</v>
      </c>
    </row>
    <row r="3" spans="1:2">
      <c r="A3" s="45" t="s">
        <v>13</v>
      </c>
      <c r="B3" s="36">
        <v>62</v>
      </c>
    </row>
    <row r="4" spans="1:2">
      <c r="A4" s="45" t="s">
        <v>124</v>
      </c>
      <c r="B4" s="36">
        <v>63</v>
      </c>
    </row>
    <row r="11" spans="1:2">
      <c r="A11" s="36" t="s">
        <v>117</v>
      </c>
      <c r="B11" s="36" t="s">
        <v>215</v>
      </c>
    </row>
    <row r="12" spans="1:2">
      <c r="A12" s="45" t="s">
        <v>129</v>
      </c>
      <c r="B12" s="36">
        <v>6</v>
      </c>
    </row>
    <row r="13" spans="1:2">
      <c r="A13" s="45" t="s">
        <v>85</v>
      </c>
      <c r="B13" s="36">
        <v>24</v>
      </c>
    </row>
    <row r="14" spans="1:2">
      <c r="A14" s="45" t="s">
        <v>102</v>
      </c>
      <c r="B14" s="36">
        <v>16</v>
      </c>
    </row>
    <row r="15" spans="1:2">
      <c r="A15" s="45" t="s">
        <v>194</v>
      </c>
      <c r="B15" s="36">
        <v>9</v>
      </c>
    </row>
    <row r="16" spans="1:2">
      <c r="A16" s="45" t="s">
        <v>213</v>
      </c>
      <c r="B16" s="36">
        <v>5</v>
      </c>
    </row>
    <row r="17" spans="1:2">
      <c r="A17" s="45" t="s">
        <v>214</v>
      </c>
      <c r="B17" s="36">
        <v>3</v>
      </c>
    </row>
    <row r="18" spans="1:2">
      <c r="A18" s="45" t="s">
        <v>124</v>
      </c>
      <c r="B18" s="36">
        <v>63</v>
      </c>
    </row>
    <row r="25" spans="1:2">
      <c r="A25" s="36" t="s">
        <v>117</v>
      </c>
      <c r="B25" s="36" t="s">
        <v>239</v>
      </c>
    </row>
    <row r="26" spans="1:2">
      <c r="A26" s="45" t="s">
        <v>26</v>
      </c>
      <c r="B26" s="36">
        <v>8</v>
      </c>
    </row>
    <row r="27" spans="1:2">
      <c r="A27" s="45" t="s">
        <v>61</v>
      </c>
      <c r="B27" s="36">
        <v>22</v>
      </c>
    </row>
    <row r="28" spans="1:2">
      <c r="A28" s="45" t="s">
        <v>86</v>
      </c>
      <c r="B28" s="36">
        <v>7</v>
      </c>
    </row>
    <row r="29" spans="1:2">
      <c r="A29" s="45" t="s">
        <v>46</v>
      </c>
      <c r="B29" s="36">
        <v>3</v>
      </c>
    </row>
    <row r="30" spans="1:2">
      <c r="A30" s="45" t="s">
        <v>220</v>
      </c>
      <c r="B30" s="36">
        <v>21</v>
      </c>
    </row>
    <row r="31" spans="1:2">
      <c r="A31" s="45" t="s">
        <v>124</v>
      </c>
      <c r="B31" s="36">
        <v>61</v>
      </c>
    </row>
    <row r="34" spans="1:7">
      <c r="A34" s="36" t="s">
        <v>241</v>
      </c>
      <c r="B34" s="36" t="s">
        <v>242</v>
      </c>
    </row>
    <row r="35" spans="1:7">
      <c r="A35" s="36" t="s">
        <v>117</v>
      </c>
      <c r="B35" s="36" t="s">
        <v>26</v>
      </c>
      <c r="C35" s="36" t="s">
        <v>61</v>
      </c>
      <c r="D35" s="36" t="s">
        <v>86</v>
      </c>
      <c r="E35" s="36" t="s">
        <v>46</v>
      </c>
      <c r="F35" s="36" t="s">
        <v>220</v>
      </c>
      <c r="G35" s="36" t="s">
        <v>124</v>
      </c>
    </row>
    <row r="36" spans="1:7">
      <c r="A36" s="45" t="s">
        <v>28</v>
      </c>
      <c r="B36" s="36">
        <v>3</v>
      </c>
      <c r="C36" s="36">
        <v>1</v>
      </c>
      <c r="F36" s="36">
        <v>1</v>
      </c>
      <c r="G36" s="36">
        <v>5</v>
      </c>
    </row>
    <row r="37" spans="1:7">
      <c r="A37" s="45" t="s">
        <v>164</v>
      </c>
      <c r="C37" s="36">
        <v>2</v>
      </c>
      <c r="D37" s="36">
        <v>1</v>
      </c>
      <c r="G37" s="36">
        <v>3</v>
      </c>
    </row>
    <row r="38" spans="1:7">
      <c r="A38" s="45" t="s">
        <v>133</v>
      </c>
      <c r="B38" s="36">
        <v>1</v>
      </c>
      <c r="C38" s="36">
        <v>4</v>
      </c>
      <c r="F38" s="36">
        <v>1</v>
      </c>
      <c r="G38" s="36">
        <v>6</v>
      </c>
    </row>
    <row r="39" spans="1:7">
      <c r="A39" s="45" t="s">
        <v>74</v>
      </c>
      <c r="C39" s="36">
        <v>2</v>
      </c>
      <c r="F39" s="36">
        <v>4</v>
      </c>
      <c r="G39" s="36">
        <v>6</v>
      </c>
    </row>
    <row r="40" spans="1:7">
      <c r="A40" s="45" t="s">
        <v>41</v>
      </c>
      <c r="B40" s="36">
        <v>2</v>
      </c>
      <c r="C40" s="36">
        <v>9</v>
      </c>
      <c r="D40" s="36">
        <v>4</v>
      </c>
      <c r="E40" s="36">
        <v>3</v>
      </c>
      <c r="F40" s="36">
        <v>11</v>
      </c>
      <c r="G40" s="36">
        <v>29</v>
      </c>
    </row>
    <row r="41" spans="1:7">
      <c r="A41" s="45" t="s">
        <v>178</v>
      </c>
      <c r="F41" s="36">
        <v>1</v>
      </c>
      <c r="G41" s="36">
        <v>1</v>
      </c>
    </row>
    <row r="42" spans="1:7">
      <c r="A42" s="45" t="s">
        <v>109</v>
      </c>
      <c r="D42" s="36">
        <v>1</v>
      </c>
      <c r="G42" s="36">
        <v>1</v>
      </c>
    </row>
    <row r="43" spans="1:7">
      <c r="A43" s="45" t="s">
        <v>155</v>
      </c>
      <c r="B43" s="36">
        <v>2</v>
      </c>
      <c r="C43" s="36">
        <v>2</v>
      </c>
      <c r="D43" s="36">
        <v>1</v>
      </c>
      <c r="F43" s="36">
        <v>1</v>
      </c>
      <c r="G43" s="36">
        <v>6</v>
      </c>
    </row>
    <row r="44" spans="1:7">
      <c r="A44" s="45" t="s">
        <v>32</v>
      </c>
      <c r="C44" s="36">
        <v>1</v>
      </c>
      <c r="G44" s="36">
        <v>1</v>
      </c>
    </row>
    <row r="45" spans="1:7">
      <c r="A45" s="45" t="s">
        <v>67</v>
      </c>
      <c r="F45" s="36">
        <v>1</v>
      </c>
      <c r="G45" s="36">
        <v>1</v>
      </c>
    </row>
    <row r="46" spans="1:7">
      <c r="A46" s="45" t="s">
        <v>124</v>
      </c>
      <c r="B46" s="36">
        <v>8</v>
      </c>
      <c r="C46" s="36">
        <v>21</v>
      </c>
      <c r="D46" s="36">
        <v>7</v>
      </c>
      <c r="E46" s="36">
        <v>3</v>
      </c>
      <c r="F46" s="36">
        <v>20</v>
      </c>
      <c r="G46" s="36">
        <v>59</v>
      </c>
    </row>
  </sheetData>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DD3A-2257-426D-98DA-262A2A06164C}">
  <dimension ref="A1"/>
  <sheetViews>
    <sheetView topLeftCell="A10" workbookViewId="0">
      <selection activeCell="I50" sqref="I50"/>
    </sheetView>
  </sheetViews>
  <sheetFormatPr defaultColWidth="9.08984375" defaultRowHeight="12.5"/>
  <cols>
    <col min="1" max="16384" width="9.08984375" style="36"/>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D6C4-F4A8-46BD-B58F-97D375210BA6}">
  <dimension ref="A1"/>
  <sheetViews>
    <sheetView topLeftCell="A13" zoomScale="130" zoomScaleNormal="130" workbookViewId="0">
      <selection activeCell="N40" sqref="N40"/>
    </sheetView>
  </sheetViews>
  <sheetFormatPr defaultColWidth="9.08984375" defaultRowHeight="12.5"/>
  <cols>
    <col min="1" max="16384" width="9.08984375" style="37"/>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577741A2EEED469E28963FDFF4D659" ma:contentTypeVersion="11" ma:contentTypeDescription="Creare un nuovo documento." ma:contentTypeScope="" ma:versionID="b00e5ccc884ff592f0a3d3f5fdede70f">
  <xsd:schema xmlns:xsd="http://www.w3.org/2001/XMLSchema" xmlns:xs="http://www.w3.org/2001/XMLSchema" xmlns:p="http://schemas.microsoft.com/office/2006/metadata/properties" xmlns:ns3="e10c5667-1ee0-496a-ab2c-e85668dc23a4" xmlns:ns4="fb079f4a-4788-495f-9650-de3d8594fa59" targetNamespace="http://schemas.microsoft.com/office/2006/metadata/properties" ma:root="true" ma:fieldsID="7ddbcb37d926f62ce0131339007b31fb" ns3:_="" ns4:_="">
    <xsd:import namespace="e10c5667-1ee0-496a-ab2c-e85668dc23a4"/>
    <xsd:import namespace="fb079f4a-4788-495f-9650-de3d8594fa5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0c5667-1ee0-496a-ab2c-e85668dc2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079f4a-4788-495f-9650-de3d8594fa59"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SharingHintHash" ma:index="18"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BD4C2-D56F-4B75-8431-9BB468053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0c5667-1ee0-496a-ab2c-e85668dc23a4"/>
    <ds:schemaRef ds:uri="fb079f4a-4788-495f-9650-de3d8594fa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3081AE-86E7-456C-8FCE-A2BA52DC4A0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6F9CD30-ECD5-4931-88B0-82FD1DC7FA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vt:i4>
      </vt:variant>
    </vt:vector>
  </HeadingPairs>
  <TitlesOfParts>
    <vt:vector size="9" baseType="lpstr">
      <vt:lpstr>2024</vt:lpstr>
      <vt:lpstr>Sintesi ATS </vt:lpstr>
      <vt:lpstr>andamento_mensile_2024</vt:lpstr>
      <vt:lpstr>descrittive</vt:lpstr>
      <vt:lpstr>Sintesi_2023</vt:lpstr>
      <vt:lpstr>Sintesi_2018_2023</vt:lpstr>
      <vt:lpstr>'2024'!Area_stampa</vt:lpstr>
      <vt:lpstr>'Sintesi ATS '!Area_stampa</vt:lpstr>
      <vt:lpstr>'2024'!Titoli_stampa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Regione Lombardia</dc:creator>
  <cp:lastModifiedBy>roberta.vaia</cp:lastModifiedBy>
  <cp:lastPrinted>2017-02-02T10:21:33Z</cp:lastPrinted>
  <dcterms:created xsi:type="dcterms:W3CDTF">2004-08-27T13:25:12Z</dcterms:created>
  <dcterms:modified xsi:type="dcterms:W3CDTF">2025-01-13T22:05:30Z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0x0101006A577741A2EEED469E28963FDFF4D659</vt:lpwstr>
  </property>
</Properties>
</file>